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9035" windowHeight="5235" activeTab="0"/>
  </bookViews>
  <sheets>
    <sheet name="Worksheet" sheetId="1" r:id="rId1"/>
    <sheet name="Bond" sheetId="2" r:id="rId2"/>
  </sheets>
  <definedNames>
    <definedName name="_xlnm.Print_Area" localSheetId="1">'Bond'!$A$1:$L$42</definedName>
    <definedName name="Text100" localSheetId="0">'Worksheet'!$E$110</definedName>
    <definedName name="Text101" localSheetId="0">'Worksheet'!$E$111</definedName>
    <definedName name="Text102" localSheetId="0">'Worksheet'!$E$112</definedName>
    <definedName name="Text103" localSheetId="0">'Worksheet'!$A$112</definedName>
    <definedName name="Text104" localSheetId="0">'Worksheet'!$E$113</definedName>
    <definedName name="Text105" localSheetId="0">'Worksheet'!$E$115</definedName>
    <definedName name="Text106" localSheetId="0">'Worksheet'!$E$116</definedName>
    <definedName name="Text107" localSheetId="0">'Worksheet'!$E$117</definedName>
    <definedName name="Text108" localSheetId="0">'Worksheet'!$E$118</definedName>
    <definedName name="Text109" localSheetId="0">'Worksheet'!$A$120</definedName>
    <definedName name="Text110" localSheetId="0">'Worksheet'!$A$121</definedName>
    <definedName name="Text77" localSheetId="0">'Worksheet'!$C$109</definedName>
    <definedName name="Text78" localSheetId="0">'Worksheet'!$C$110</definedName>
    <definedName name="Text79" localSheetId="0">'Worksheet'!$C$111</definedName>
    <definedName name="Text80" localSheetId="0">'Worksheet'!$C$112</definedName>
    <definedName name="Text81" localSheetId="0">'Worksheet'!$A$107</definedName>
    <definedName name="Text82" localSheetId="0">'Worksheet'!$C$113</definedName>
    <definedName name="Text83" localSheetId="0">'Worksheet'!$C$115</definedName>
    <definedName name="Text84" localSheetId="0">'Worksheet'!$C$116</definedName>
    <definedName name="Text85" localSheetId="0">'Worksheet'!$C$117</definedName>
    <definedName name="Text86" localSheetId="0">'Worksheet'!$B$117</definedName>
    <definedName name="Text87" localSheetId="0">'Worksheet'!$C$118</definedName>
    <definedName name="Text88" localSheetId="0">'Worksheet'!$D$109</definedName>
    <definedName name="Text89" localSheetId="0">'Worksheet'!$D$110</definedName>
    <definedName name="Text90" localSheetId="0">'Worksheet'!$D$111</definedName>
    <definedName name="Text91" localSheetId="0">'Worksheet'!$D$112</definedName>
    <definedName name="Text92" localSheetId="0">'Worksheet'!$D$113</definedName>
    <definedName name="Text94" localSheetId="0">'Worksheet'!$D$116</definedName>
    <definedName name="Text95" localSheetId="0">'Worksheet'!$D$117</definedName>
    <definedName name="Text96" localSheetId="0">'Worksheet'!$D$118</definedName>
    <definedName name="Text98" localSheetId="0">'Worksheet'!$D$115</definedName>
    <definedName name="Text99" localSheetId="0">'Worksheet'!$E$109</definedName>
  </definedNames>
  <calcPr fullCalcOnLoad="1"/>
</workbook>
</file>

<file path=xl/sharedStrings.xml><?xml version="1.0" encoding="utf-8"?>
<sst xmlns="http://schemas.openxmlformats.org/spreadsheetml/2006/main" count="217" uniqueCount="194">
  <si>
    <t>Date</t>
  </si>
  <si>
    <t>Town of Ocean City</t>
  </si>
  <si>
    <t>(&lt; 50 % of site with or without SWM Credit)</t>
  </si>
  <si>
    <t>Project Name</t>
  </si>
  <si>
    <t>Project Address</t>
  </si>
  <si>
    <t>Zoning</t>
  </si>
  <si>
    <t>Property Owner</t>
  </si>
  <si>
    <t>Property Owner Address</t>
  </si>
  <si>
    <t>Phone Number</t>
  </si>
  <si>
    <t>Tax Map/Parcel/Block/Lot/</t>
  </si>
  <si>
    <t>Is project in the 100-foot buffer?</t>
  </si>
  <si>
    <t>Yes</t>
  </si>
  <si>
    <t>No</t>
  </si>
  <si>
    <r>
      <t xml:space="preserve">II. </t>
    </r>
    <r>
      <rPr>
        <b/>
        <u val="single"/>
        <sz val="10"/>
        <rFont val="Arial"/>
        <family val="2"/>
      </rPr>
      <t>SETBACK REQUIREMENTS</t>
    </r>
  </si>
  <si>
    <r>
      <t xml:space="preserve">I.  </t>
    </r>
    <r>
      <rPr>
        <b/>
        <u val="single"/>
        <sz val="10"/>
        <rFont val="Arial"/>
        <family val="2"/>
      </rPr>
      <t>PROJECT DESCRIPTION</t>
    </r>
  </si>
  <si>
    <t>(pervious construction details required)</t>
  </si>
  <si>
    <t>Parcel/lot size of upland area:</t>
  </si>
  <si>
    <t>25,000 sf to 39,999 sf setback = 20'</t>
  </si>
  <si>
    <t>15,000 sf to 24,999 sf setback  = 15'</t>
  </si>
  <si>
    <t xml:space="preserve">Up to 15,000sf setback = 10' except for </t>
  </si>
  <si>
    <t xml:space="preserve">Residential R-1 = 15' </t>
  </si>
  <si>
    <t>Mobile home MH = 5'</t>
  </si>
  <si>
    <t xml:space="preserve">Setback area (SB) = (SW) * (SL) : </t>
  </si>
  <si>
    <t>(SW)</t>
  </si>
  <si>
    <t>*</t>
  </si>
  <si>
    <t>(SL)</t>
  </si>
  <si>
    <t>=</t>
  </si>
  <si>
    <t>(SB)</t>
  </si>
  <si>
    <t>Setback planting requirement (REQ)</t>
  </si>
  <si>
    <t>Setback length sf (SL) =</t>
  </si>
  <si>
    <t>(REQ)</t>
  </si>
  <si>
    <t>Landscaping Plan for setback required</t>
  </si>
  <si>
    <t>Site Area (square feet) = (SA)</t>
  </si>
  <si>
    <t>Limit of New Development Activity in sf if &lt; 50% of parcel = (LOD)</t>
  </si>
  <si>
    <t>(Excludes landscaped areas)</t>
  </si>
  <si>
    <t>(See attached SWM computations)</t>
  </si>
  <si>
    <r>
      <t xml:space="preserve">If required, </t>
    </r>
    <r>
      <rPr>
        <sz val="10"/>
        <rFont val="Arial"/>
        <family val="2"/>
      </rPr>
      <t xml:space="preserve"> Area of site treated by BMP = (SWM)</t>
    </r>
  </si>
  <si>
    <t>Vegetation removed Critical Area 1:1 = (VRCA)</t>
  </si>
  <si>
    <t>Vegetation removed Buffer Area 2:1 = (VRBA)</t>
  </si>
  <si>
    <r>
      <t xml:space="preserve">III. </t>
    </r>
    <r>
      <rPr>
        <b/>
        <u val="single"/>
        <sz val="10"/>
        <rFont val="Arial"/>
        <family val="2"/>
      </rPr>
      <t>SITE CONDITIONS</t>
    </r>
  </si>
  <si>
    <r>
      <t xml:space="preserve">IV </t>
    </r>
    <r>
      <rPr>
        <b/>
        <u val="single"/>
        <sz val="10"/>
        <rFont val="Arial"/>
        <family val="2"/>
      </rPr>
      <t>CRITICAL AREA MITIGATION CALCULATIONS</t>
    </r>
  </si>
  <si>
    <t>CAM Factor (CF%)</t>
  </si>
  <si>
    <r>
      <t xml:space="preserve">Must provide SWM plan and details with 10% rule, </t>
    </r>
    <r>
      <rPr>
        <i/>
        <sz val="10"/>
        <rFont val="Arial"/>
        <family val="2"/>
      </rPr>
      <t>if required</t>
    </r>
  </si>
  <si>
    <t>Landscaping</t>
  </si>
  <si>
    <t>Size</t>
  </si>
  <si>
    <t>Placement</t>
  </si>
  <si>
    <t>Large Tree</t>
  </si>
  <si>
    <t>14’ on center</t>
  </si>
  <si>
    <t>Small Tree</t>
  </si>
  <si>
    <t>10’ on center</t>
  </si>
  <si>
    <t>Large Shrub</t>
  </si>
  <si>
    <t>36” min hght/sprd</t>
  </si>
  <si>
    <t>8’ on center</t>
  </si>
  <si>
    <t>Small Shrub</t>
  </si>
  <si>
    <t>24” min hght/sprd</t>
  </si>
  <si>
    <t>5’ on center</t>
  </si>
  <si>
    <t>Plants</t>
  </si>
  <si>
    <t>1-2’ on center</t>
  </si>
  <si>
    <t>Rain Garden 5 x 5</t>
  </si>
  <si>
    <t>1 shrub 3 plants</t>
  </si>
  <si>
    <t>Drainage area 500 sf</t>
  </si>
  <si>
    <t>Rain Garden 10 x 10</t>
  </si>
  <si>
    <t>1 tree, 3 shrubs, 9 plants</t>
  </si>
  <si>
    <t>Drainage area 2000 sf</t>
  </si>
  <si>
    <r>
      <t xml:space="preserve">V. </t>
    </r>
    <r>
      <rPr>
        <b/>
        <u val="single"/>
        <sz val="10"/>
        <rFont val="Arial"/>
        <family val="2"/>
      </rPr>
      <t>AFFORESTATION CHECK</t>
    </r>
  </si>
  <si>
    <t>The area of PL must be plantable</t>
  </si>
  <si>
    <t>Afforestation (AFF):</t>
  </si>
  <si>
    <t>Plantable area (PL):</t>
  </si>
  <si>
    <t>Must provide:</t>
  </si>
  <si>
    <t>Site plan with lot coverage tabulated</t>
  </si>
  <si>
    <t xml:space="preserve">* </t>
  </si>
  <si>
    <t xml:space="preserve">(SA) * 15% </t>
  </si>
  <si>
    <t>(SA)-(PC)</t>
  </si>
  <si>
    <t>-</t>
  </si>
  <si>
    <t>(PL)</t>
  </si>
  <si>
    <t>Parcel Size  (SA)</t>
  </si>
  <si>
    <t>Limit of Disturbance (if &lt; 50% of site)( LOD)</t>
  </si>
  <si>
    <t>Proposed coverage sf (including decks = (PC)</t>
  </si>
  <si>
    <t>(SA)</t>
  </si>
  <si>
    <t>(PC)</t>
  </si>
  <si>
    <t>(AFF)</t>
  </si>
  <si>
    <t>(PC)-(SWM)/(SA)</t>
  </si>
  <si>
    <t>Critical Area Mitigation (CAM)</t>
  </si>
  <si>
    <t>Program Fee (FEE)</t>
  </si>
  <si>
    <t>Vegetation removed (VEG)</t>
  </si>
  <si>
    <t>Net Landscaping (NET)</t>
  </si>
  <si>
    <t>(VRBA) + (VRCA)</t>
  </si>
  <si>
    <t>(CAM) - (FEE)</t>
  </si>
  <si>
    <t>(Trees that must be replaced in addition to NET below)</t>
  </si>
  <si>
    <r>
      <t xml:space="preserve">VI. </t>
    </r>
    <r>
      <rPr>
        <b/>
        <u val="single"/>
        <sz val="10"/>
        <rFont val="Arial"/>
        <family val="2"/>
      </rPr>
      <t>HABITAT PROTECTION</t>
    </r>
  </si>
  <si>
    <t>Proposed landscape/mitigation plan with plants schedule</t>
  </si>
  <si>
    <t>Proposed</t>
  </si>
  <si>
    <t>Credit</t>
  </si>
  <si>
    <t>Quantity New</t>
  </si>
  <si>
    <t>Total</t>
  </si>
  <si>
    <t>Large tree</t>
  </si>
  <si>
    <t>Small tree</t>
  </si>
  <si>
    <t>Large shrub</t>
  </si>
  <si>
    <t>Plant</t>
  </si>
  <si>
    <t>Rain Garden</t>
  </si>
  <si>
    <t>5 x 5</t>
  </si>
  <si>
    <t>10 x 10</t>
  </si>
  <si>
    <t xml:space="preserve">Other BMP </t>
  </si>
  <si>
    <t>TOTAL PROPOSED</t>
  </si>
  <si>
    <t xml:space="preserve">(Required Minimum 15% of parcel)        </t>
  </si>
  <si>
    <t>including street name, tax map and parcel info.</t>
  </si>
  <si>
    <t xml:space="preserve">Review by </t>
  </si>
  <si>
    <t>Permit #</t>
  </si>
  <si>
    <t>(If no go to section III)</t>
  </si>
  <si>
    <t>If work is in setback, mitigation planting must be provided in setback first.</t>
  </si>
  <si>
    <t xml:space="preserve">Remaining 40% of setback must be vegetated.  </t>
  </si>
  <si>
    <t>40,000 sf or more setback = 25'</t>
  </si>
  <si>
    <t>Setback width sf (SW) =</t>
  </si>
  <si>
    <t xml:space="preserve">For Lots of 40,000 square feet or greater, the applicant must consult with the Maryland Department of Natural </t>
  </si>
  <si>
    <t>Replacement Landscape Required</t>
  </si>
  <si>
    <t>2. Title block, including name of the project or development and the names of the property owner, project data</t>
  </si>
  <si>
    <t>11. Limit of all proposed clearing, grading and disturbance.</t>
  </si>
  <si>
    <t>Critical Area Project Application</t>
  </si>
  <si>
    <t>Notes:</t>
  </si>
  <si>
    <t>TOWN OF OCEAN CITY</t>
  </si>
  <si>
    <t>ENGINEERING INSPECTION DEPARTMENT</t>
  </si>
  <si>
    <t>CRITICAL AREA MITIGATION BOND SHEET</t>
  </si>
  <si>
    <t>DATE:</t>
  </si>
  <si>
    <t>PERMIT:</t>
  </si>
  <si>
    <t>OWNER:</t>
  </si>
  <si>
    <t>LOCATION:</t>
  </si>
  <si>
    <t>CONTRACTROR:</t>
  </si>
  <si>
    <t xml:space="preserve">BOND RELEASE INFORMATION </t>
  </si>
  <si>
    <t>NAME:</t>
  </si>
  <si>
    <t>ADDRESS:</t>
  </si>
  <si>
    <t>CITY, STATE, ZIP:</t>
  </si>
  <si>
    <t xml:space="preserve">PHONE: </t>
  </si>
  <si>
    <t>CK #</t>
  </si>
  <si>
    <r>
      <t>RECEIPT #</t>
    </r>
    <r>
      <rPr>
        <sz val="12"/>
        <rFont val="Times New Roman"/>
        <family val="1"/>
      </rPr>
      <t xml:space="preserve"> </t>
    </r>
  </si>
  <si>
    <r>
      <t>Landscaping</t>
    </r>
    <r>
      <rPr>
        <sz val="12"/>
        <rFont val="Times New Roman"/>
        <family val="1"/>
      </rPr>
      <t xml:space="preserve"> </t>
    </r>
  </si>
  <si>
    <t>Unit Cost</t>
  </si>
  <si>
    <t xml:space="preserve">  Quantity </t>
  </si>
  <si>
    <t>Small shrub</t>
  </si>
  <si>
    <t>Lg. rain garden</t>
  </si>
  <si>
    <t>Sm. rain garden</t>
  </si>
  <si>
    <t>Total Provided</t>
  </si>
  <si>
    <t>Total Bond Required</t>
  </si>
  <si>
    <t>Please Note:</t>
  </si>
  <si>
    <t>1.                   Does not necessarily include items from other agencies or departments.</t>
  </si>
  <si>
    <t>2.                   Landscaping must be verified for bond release.  Only release amount equal to provide landscaping.   Remaining is defaulted to program. Minimum 15% afforestation required on site.</t>
  </si>
  <si>
    <t xml:space="preserve">3.                   Bond expired in six months and is forfeited to program in ONE (1) Year. </t>
  </si>
  <si>
    <t>Signatures:</t>
  </si>
  <si>
    <t>Bond Payee</t>
  </si>
  <si>
    <t>Environmental Engineer</t>
  </si>
  <si>
    <t>Bond Release OK</t>
  </si>
  <si>
    <t xml:space="preserve">  </t>
  </si>
  <si>
    <t>Credit points</t>
  </si>
  <si>
    <t>+</t>
  </si>
  <si>
    <t>REMOVED</t>
  </si>
  <si>
    <t>TOTAL POINTS</t>
  </si>
  <si>
    <t>Conversion POINTS</t>
  </si>
  <si>
    <t>(LOD)(CF%)</t>
  </si>
  <si>
    <t>No structures allowed in setback. Pervious deck and walkways allowed to cover 60% of setback.</t>
  </si>
  <si>
    <t>Non-conforming replacement/repair and maintenance for existing decks and walkways are allowed to remain,</t>
  </si>
  <si>
    <t xml:space="preserve">however, existing decks allowed must be built pervious.  Removal of concrete must be replaced with pervious material. </t>
  </si>
  <si>
    <t>&gt; 2” caliper</t>
  </si>
  <si>
    <t>&gt; 1.5” caliper</t>
  </si>
  <si>
    <t>Landscaping plan with credits (Existing trees not included, but should be shown on plan)</t>
  </si>
  <si>
    <t>.20 minimum</t>
  </si>
  <si>
    <t>Points</t>
  </si>
  <si>
    <t>(CAM) * 10% * ($1)</t>
  </si>
  <si>
    <t>Dollars</t>
  </si>
  <si>
    <t xml:space="preserve">The plantable area must be vegetated for 15% of SA or LOD </t>
  </si>
  <si>
    <t>If existing conditions % is &lt; 15% of SA or LOD, site is grandfathered at that percentage and it must be maintained</t>
  </si>
  <si>
    <t xml:space="preserve">MITIGATION  </t>
  </si>
  <si>
    <t>OWED</t>
  </si>
  <si>
    <t>NET</t>
  </si>
  <si>
    <r>
      <t xml:space="preserve">VIII.  </t>
    </r>
    <r>
      <rPr>
        <b/>
        <u val="single"/>
        <sz val="10"/>
        <rFont val="Arial"/>
        <family val="2"/>
      </rPr>
      <t>SITE PLAN REQUIREMENTS</t>
    </r>
  </si>
  <si>
    <r>
      <t xml:space="preserve">Mitigation </t>
    </r>
    <r>
      <rPr>
        <b/>
        <sz val="10"/>
        <rFont val="Arial"/>
        <family val="2"/>
      </rPr>
      <t xml:space="preserve">PLUS </t>
    </r>
    <r>
      <rPr>
        <sz val="10"/>
        <rFont val="Arial"/>
        <family val="0"/>
      </rPr>
      <t xml:space="preserve">the removed landscaping </t>
    </r>
  </si>
  <si>
    <t>Critical Area site plan must be drawn to scale and shall include the following information:</t>
  </si>
  <si>
    <t>1. Site Plan drawn to scale.</t>
  </si>
  <si>
    <t>3. Property lines and approximate location of adjoining property structures.</t>
  </si>
  <si>
    <t>4. North arrow, scale and legend.</t>
  </si>
  <si>
    <t>5. All improvements and lot coverage tabulated.</t>
  </si>
  <si>
    <t>6. Location and type of stormwater controls and construction details.</t>
  </si>
  <si>
    <t>7. Drainage area to each stormwater control.</t>
  </si>
  <si>
    <t>8. Existing and proposed grades.</t>
  </si>
  <si>
    <t>9. Positive drainage toward the Town right-of-way.</t>
  </si>
  <si>
    <t>10. Containment on property lines to prevent drainage onto adjoining lots.</t>
  </si>
  <si>
    <t>12. Existing and proposed vegetation, quantity, size and type.  Include botanical name.</t>
  </si>
  <si>
    <t>15.  Habitat protection areas (if applicable).</t>
  </si>
  <si>
    <t>13. High water line, bulkhead, rip/rap or delineation of private and state tidal wetlands and delineation of non- tidal wetlands</t>
  </si>
  <si>
    <t>14. The 100' foot buffer and setback line delineated.</t>
  </si>
  <si>
    <t>All development or redevelopment within the Critical Area boundary requires that 15% of the site is vegetated</t>
  </si>
  <si>
    <t>*except for sidewalk extension with pervious pavers are considered plantable</t>
  </si>
  <si>
    <r>
      <t xml:space="preserve">VII. </t>
    </r>
    <r>
      <rPr>
        <b/>
        <u val="single"/>
        <sz val="10"/>
        <rFont val="Arial"/>
        <family val="2"/>
      </rPr>
      <t>LANDSCAPE REQUIREMENTS</t>
    </r>
  </si>
  <si>
    <t>(Excludes landscaped area that will remain landscaped after construction)</t>
  </si>
  <si>
    <r>
      <t>TOTAL POINTS-PROPOSED</t>
    </r>
    <r>
      <rPr>
        <sz val="10"/>
        <rFont val="Arial"/>
        <family val="2"/>
      </rPr>
      <t xml:space="preserve"> * $1.00=MITIGATION FEE OWED</t>
    </r>
  </si>
  <si>
    <t>Resources to determine the existence of any Habitat Protection Areas that may be affected by the proposed development.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</si>
</sst>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 indent="1"/>
    </xf>
    <xf numFmtId="0" fontId="5" fillId="0" borderId="11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8" fillId="0" borderId="11" xfId="0" applyFont="1" applyBorder="1" applyAlignment="1">
      <alignment horizontal="left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0" fillId="33" borderId="17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5" fontId="0" fillId="0" borderId="0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9" fontId="0" fillId="0" borderId="10" xfId="0" applyNumberFormat="1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167" fontId="0" fillId="0" borderId="16" xfId="0" applyNumberFormat="1" applyBorder="1" applyAlignment="1" applyProtection="1">
      <alignment/>
      <protection/>
    </xf>
    <xf numFmtId="1" fontId="0" fillId="0" borderId="16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16" xfId="0" applyFont="1" applyBorder="1" applyAlignment="1" applyProtection="1">
      <alignment vertical="top" wrapText="1"/>
      <protection/>
    </xf>
    <xf numFmtId="0" fontId="6" fillId="0" borderId="19" xfId="0" applyFont="1" applyBorder="1" applyAlignment="1" applyProtection="1">
      <alignment vertical="top" wrapText="1"/>
      <protection/>
    </xf>
    <xf numFmtId="0" fontId="6" fillId="0" borderId="23" xfId="0" applyFont="1" applyBorder="1" applyAlignment="1" applyProtection="1">
      <alignment vertical="top" wrapText="1"/>
      <protection/>
    </xf>
    <xf numFmtId="0" fontId="6" fillId="0" borderId="15" xfId="0" applyFont="1" applyBorder="1" applyAlignment="1" applyProtection="1">
      <alignment vertical="top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21" xfId="0" applyFont="1" applyBorder="1" applyAlignment="1" applyProtection="1">
      <alignment/>
      <protection/>
    </xf>
    <xf numFmtId="1" fontId="1" fillId="0" borderId="24" xfId="0" applyNumberFormat="1" applyFont="1" applyBorder="1" applyAlignment="1" applyProtection="1">
      <alignment/>
      <protection/>
    </xf>
    <xf numFmtId="1" fontId="1" fillId="0" borderId="21" xfId="0" applyNumberFormat="1" applyFont="1" applyBorder="1" applyAlignment="1" applyProtection="1">
      <alignment/>
      <protection/>
    </xf>
    <xf numFmtId="1" fontId="1" fillId="0" borderId="21" xfId="0" applyNumberFormat="1" applyFont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left" indent="1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 indent="1"/>
      <protection/>
    </xf>
    <xf numFmtId="0" fontId="0" fillId="0" borderId="2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left" indent="2"/>
      <protection/>
    </xf>
    <xf numFmtId="0" fontId="0" fillId="0" borderId="18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1" fontId="0" fillId="0" borderId="10" xfId="0" applyNumberFormat="1" applyFont="1" applyBorder="1" applyAlignment="1" applyProtection="1">
      <alignment/>
      <protection/>
    </xf>
    <xf numFmtId="1" fontId="0" fillId="0" borderId="16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/>
      <protection hidden="1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" fontId="1" fillId="0" borderId="16" xfId="0" applyNumberFormat="1" applyFont="1" applyBorder="1" applyAlignment="1" applyProtection="1">
      <alignment/>
      <protection/>
    </xf>
    <xf numFmtId="167" fontId="1" fillId="0" borderId="16" xfId="0" applyNumberFormat="1" applyFont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49" fontId="0" fillId="33" borderId="15" xfId="0" applyNumberFormat="1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15" fontId="0" fillId="33" borderId="10" xfId="0" applyNumberFormat="1" applyFill="1" applyBorder="1" applyAlignment="1" applyProtection="1">
      <alignment horizontal="center"/>
      <protection locked="0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49" fontId="0" fillId="33" borderId="19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5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167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5" fillId="0" borderId="11" xfId="0" applyFont="1" applyBorder="1" applyAlignment="1">
      <alignment horizontal="left" wrapText="1" indent="2"/>
    </xf>
    <xf numFmtId="0" fontId="5" fillId="0" borderId="0" xfId="0" applyFont="1" applyBorder="1" applyAlignment="1">
      <alignment horizontal="left" wrapText="1" indent="2"/>
    </xf>
    <xf numFmtId="0" fontId="8" fillId="33" borderId="10" xfId="0" applyFont="1" applyFill="1" applyBorder="1" applyAlignment="1">
      <alignment horizontal="left" indent="3"/>
    </xf>
    <xf numFmtId="0" fontId="5" fillId="0" borderId="11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33" borderId="17" xfId="0" applyFont="1" applyFill="1" applyBorder="1" applyAlignment="1">
      <alignment horizontal="left" indent="3"/>
    </xf>
    <xf numFmtId="0" fontId="5" fillId="33" borderId="10" xfId="0" applyFont="1" applyFill="1" applyBorder="1" applyAlignment="1">
      <alignment horizontal="left" indent="3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0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14.00390625" style="46" customWidth="1"/>
    <col min="2" max="2" width="11.421875" style="45" customWidth="1"/>
    <col min="3" max="3" width="14.8515625" style="45" customWidth="1"/>
    <col min="4" max="4" width="12.28125" style="45" customWidth="1"/>
    <col min="5" max="5" width="13.00390625" style="45" customWidth="1"/>
    <col min="6" max="7" width="11.00390625" style="45" customWidth="1"/>
    <col min="8" max="8" width="13.57421875" style="45" customWidth="1"/>
    <col min="9" max="33" width="9.140625" style="36" customWidth="1"/>
    <col min="34" max="16384" width="9.140625" style="45" customWidth="1"/>
  </cols>
  <sheetData>
    <row r="1" spans="1:8" ht="12.75">
      <c r="A1" s="41"/>
      <c r="B1" s="42"/>
      <c r="C1" s="42"/>
      <c r="D1" s="43" t="s">
        <v>117</v>
      </c>
      <c r="E1" s="42"/>
      <c r="F1" s="42"/>
      <c r="G1" s="42"/>
      <c r="H1" s="44"/>
    </row>
    <row r="2" spans="2:8" ht="12.75">
      <c r="B2" s="36"/>
      <c r="C2" s="36"/>
      <c r="D2" s="47" t="s">
        <v>1</v>
      </c>
      <c r="E2" s="36"/>
      <c r="F2" s="36"/>
      <c r="G2" s="36"/>
      <c r="H2" s="38"/>
    </row>
    <row r="3" spans="2:8" ht="12.75">
      <c r="B3" s="36"/>
      <c r="C3" s="36"/>
      <c r="D3" s="47" t="s">
        <v>2</v>
      </c>
      <c r="E3" s="36"/>
      <c r="F3" s="36"/>
      <c r="G3" s="36"/>
      <c r="H3" s="38"/>
    </row>
    <row r="4" spans="2:8" ht="12.75">
      <c r="B4" s="36"/>
      <c r="C4" s="36"/>
      <c r="D4" s="36"/>
      <c r="E4" s="36"/>
      <c r="F4" s="36"/>
      <c r="G4" s="36"/>
      <c r="H4" s="38"/>
    </row>
    <row r="5" spans="1:8" ht="15" customHeight="1">
      <c r="A5" s="46" t="s">
        <v>0</v>
      </c>
      <c r="B5" s="127"/>
      <c r="C5" s="127"/>
      <c r="D5" s="37"/>
      <c r="E5" s="37"/>
      <c r="F5" s="36" t="s">
        <v>107</v>
      </c>
      <c r="G5" s="118"/>
      <c r="H5" s="119"/>
    </row>
    <row r="6" spans="1:9" ht="15" customHeight="1">
      <c r="A6" s="48" t="s">
        <v>3</v>
      </c>
      <c r="B6" s="124"/>
      <c r="C6" s="124"/>
      <c r="D6" s="124"/>
      <c r="E6" s="124"/>
      <c r="F6" s="124"/>
      <c r="G6" s="124"/>
      <c r="H6" s="125"/>
      <c r="I6" s="49"/>
    </row>
    <row r="7" spans="1:9" ht="15" customHeight="1">
      <c r="A7" s="48" t="s">
        <v>4</v>
      </c>
      <c r="B7" s="128"/>
      <c r="C7" s="128"/>
      <c r="D7" s="128"/>
      <c r="E7" s="128"/>
      <c r="F7" s="128"/>
      <c r="G7" s="128"/>
      <c r="H7" s="129"/>
      <c r="I7" s="49"/>
    </row>
    <row r="8" spans="1:10" ht="15" customHeight="1">
      <c r="A8" s="46" t="s">
        <v>9</v>
      </c>
      <c r="B8" s="49"/>
      <c r="C8" s="117"/>
      <c r="D8" s="117"/>
      <c r="E8" s="117"/>
      <c r="F8" s="117"/>
      <c r="G8" s="36" t="s">
        <v>5</v>
      </c>
      <c r="H8" s="13"/>
      <c r="J8" s="49"/>
    </row>
    <row r="9" spans="1:8" ht="15" customHeight="1">
      <c r="A9" s="46" t="s">
        <v>6</v>
      </c>
      <c r="B9" s="118"/>
      <c r="C9" s="118"/>
      <c r="D9" s="118"/>
      <c r="E9" s="36" t="s">
        <v>8</v>
      </c>
      <c r="F9" s="118"/>
      <c r="G9" s="118"/>
      <c r="H9" s="119"/>
    </row>
    <row r="10" spans="1:8" ht="15" customHeight="1">
      <c r="A10" s="46" t="s">
        <v>7</v>
      </c>
      <c r="B10" s="36"/>
      <c r="C10" s="120"/>
      <c r="D10" s="120"/>
      <c r="E10" s="120"/>
      <c r="F10" s="120"/>
      <c r="G10" s="120"/>
      <c r="H10" s="121"/>
    </row>
    <row r="11" spans="1:8" ht="15" customHeight="1">
      <c r="A11" s="46" t="s">
        <v>75</v>
      </c>
      <c r="B11" s="49"/>
      <c r="C11" s="36"/>
      <c r="D11" s="12"/>
      <c r="E11" s="36"/>
      <c r="F11" s="36"/>
      <c r="G11" s="36"/>
      <c r="H11" s="38"/>
    </row>
    <row r="12" spans="1:8" ht="15" customHeight="1">
      <c r="A12" s="46" t="s">
        <v>76</v>
      </c>
      <c r="B12" s="49"/>
      <c r="C12" s="36"/>
      <c r="D12" s="12"/>
      <c r="E12" s="36"/>
      <c r="F12" s="36"/>
      <c r="G12" s="36"/>
      <c r="H12" s="38"/>
    </row>
    <row r="13" spans="1:8" ht="12.75">
      <c r="A13" s="50" t="s">
        <v>191</v>
      </c>
      <c r="B13" s="36"/>
      <c r="C13" s="36"/>
      <c r="D13" s="36"/>
      <c r="E13" s="36"/>
      <c r="F13" s="36"/>
      <c r="G13" s="36"/>
      <c r="H13" s="38"/>
    </row>
    <row r="14" spans="1:8" ht="12.75">
      <c r="A14" s="59" t="s">
        <v>14</v>
      </c>
      <c r="B14" s="42"/>
      <c r="C14" s="42"/>
      <c r="D14" s="42"/>
      <c r="E14" s="42"/>
      <c r="F14" s="42"/>
      <c r="G14" s="42"/>
      <c r="H14" s="44"/>
    </row>
    <row r="15" spans="1:8" ht="15" customHeight="1">
      <c r="A15" s="126"/>
      <c r="B15" s="118"/>
      <c r="C15" s="118"/>
      <c r="D15" s="118"/>
      <c r="E15" s="118"/>
      <c r="F15" s="118"/>
      <c r="G15" s="118"/>
      <c r="H15" s="119"/>
    </row>
    <row r="16" spans="1:8" ht="15" customHeight="1">
      <c r="A16" s="122"/>
      <c r="B16" s="117"/>
      <c r="C16" s="117"/>
      <c r="D16" s="117"/>
      <c r="E16" s="117"/>
      <c r="F16" s="117"/>
      <c r="G16" s="117"/>
      <c r="H16" s="123"/>
    </row>
    <row r="17" spans="2:8" ht="12.75">
      <c r="B17" s="36"/>
      <c r="C17" s="36"/>
      <c r="D17" s="36"/>
      <c r="E17" s="36"/>
      <c r="F17" s="36"/>
      <c r="G17" s="36"/>
      <c r="H17" s="38"/>
    </row>
    <row r="18" spans="1:8" ht="12.75">
      <c r="A18" s="46" t="s">
        <v>10</v>
      </c>
      <c r="B18" s="36"/>
      <c r="C18" s="36"/>
      <c r="D18" s="36" t="s">
        <v>11</v>
      </c>
      <c r="E18" s="15"/>
      <c r="F18" s="36" t="s">
        <v>12</v>
      </c>
      <c r="G18" s="15"/>
      <c r="H18" s="38"/>
    </row>
    <row r="19" spans="1:8" ht="12.75">
      <c r="A19" s="50" t="s">
        <v>108</v>
      </c>
      <c r="B19" s="36"/>
      <c r="C19" s="36"/>
      <c r="D19" s="36"/>
      <c r="E19" s="36"/>
      <c r="F19" s="36"/>
      <c r="G19" s="36"/>
      <c r="H19" s="38"/>
    </row>
    <row r="20" spans="1:8" ht="12.75">
      <c r="A20" s="58"/>
      <c r="B20" s="52"/>
      <c r="C20" s="52"/>
      <c r="D20" s="52"/>
      <c r="E20" s="52"/>
      <c r="F20" s="52"/>
      <c r="G20" s="52"/>
      <c r="H20" s="53"/>
    </row>
    <row r="21" spans="1:8" ht="12.75">
      <c r="A21" s="59" t="s">
        <v>13</v>
      </c>
      <c r="B21" s="42"/>
      <c r="C21" s="42"/>
      <c r="D21" s="42"/>
      <c r="E21" s="42"/>
      <c r="F21" s="42"/>
      <c r="G21" s="42"/>
      <c r="H21" s="44"/>
    </row>
    <row r="22" spans="2:8" ht="12.75">
      <c r="B22" s="36"/>
      <c r="C22" s="36"/>
      <c r="D22" s="36"/>
      <c r="E22" s="36"/>
      <c r="F22" s="36"/>
      <c r="G22" s="36"/>
      <c r="H22" s="38"/>
    </row>
    <row r="23" spans="1:8" ht="12.75">
      <c r="A23" s="46" t="s">
        <v>109</v>
      </c>
      <c r="B23" s="36"/>
      <c r="C23" s="36"/>
      <c r="D23" s="36"/>
      <c r="E23" s="36"/>
      <c r="F23" s="36"/>
      <c r="G23" s="36"/>
      <c r="H23" s="38"/>
    </row>
    <row r="24" spans="1:8" ht="12.75">
      <c r="A24" s="46" t="s">
        <v>157</v>
      </c>
      <c r="B24" s="36"/>
      <c r="C24" s="36"/>
      <c r="D24" s="36"/>
      <c r="E24" s="36"/>
      <c r="F24" s="36"/>
      <c r="G24" s="36"/>
      <c r="H24" s="38"/>
    </row>
    <row r="25" spans="1:8" ht="12.75">
      <c r="A25" s="46" t="s">
        <v>110</v>
      </c>
      <c r="B25" s="36"/>
      <c r="C25" s="36"/>
      <c r="D25" s="36"/>
      <c r="E25" s="36"/>
      <c r="F25" s="36"/>
      <c r="G25" s="36"/>
      <c r="H25" s="38"/>
    </row>
    <row r="26" spans="1:8" ht="12.75">
      <c r="A26" s="46" t="s">
        <v>158</v>
      </c>
      <c r="B26" s="36"/>
      <c r="C26" s="36"/>
      <c r="D26" s="36"/>
      <c r="E26" s="36"/>
      <c r="F26" s="36"/>
      <c r="G26" s="36"/>
      <c r="H26" s="38"/>
    </row>
    <row r="27" spans="1:8" ht="12.75">
      <c r="A27" s="46" t="s">
        <v>159</v>
      </c>
      <c r="B27" s="36"/>
      <c r="C27" s="36"/>
      <c r="D27" s="36"/>
      <c r="E27" s="36"/>
      <c r="F27" s="36"/>
      <c r="G27" s="36"/>
      <c r="H27" s="38"/>
    </row>
    <row r="28" spans="1:8" ht="12.75">
      <c r="A28" s="50" t="s">
        <v>15</v>
      </c>
      <c r="B28" s="36"/>
      <c r="C28" s="36"/>
      <c r="D28" s="36"/>
      <c r="E28" s="36"/>
      <c r="F28" s="36"/>
      <c r="G28" s="36"/>
      <c r="H28" s="38"/>
    </row>
    <row r="29" spans="2:8" ht="12.75">
      <c r="B29" s="36"/>
      <c r="C29" s="36"/>
      <c r="D29" s="36"/>
      <c r="E29" s="36"/>
      <c r="F29" s="36"/>
      <c r="G29" s="36"/>
      <c r="H29" s="38"/>
    </row>
    <row r="30" spans="2:8" ht="12.75">
      <c r="B30" s="36" t="s">
        <v>16</v>
      </c>
      <c r="C30" s="36"/>
      <c r="D30" s="36"/>
      <c r="E30" s="36"/>
      <c r="F30" s="36"/>
      <c r="G30" s="36"/>
      <c r="H30" s="38"/>
    </row>
    <row r="31" spans="2:8" ht="12.75">
      <c r="B31" s="51" t="s">
        <v>111</v>
      </c>
      <c r="C31" s="36"/>
      <c r="D31" s="36"/>
      <c r="E31" s="8" t="str">
        <f>IF(D11&gt;39999,25," ")</f>
        <v> </v>
      </c>
      <c r="F31" s="36"/>
      <c r="G31" s="36"/>
      <c r="H31" s="38"/>
    </row>
    <row r="32" spans="2:8" ht="12.75">
      <c r="B32" s="36" t="s">
        <v>17</v>
      </c>
      <c r="C32" s="36"/>
      <c r="D32" s="36"/>
      <c r="E32" s="8" t="str">
        <f>IF(AND(D11&gt;=25000,D11&lt;40000),20," ")</f>
        <v> </v>
      </c>
      <c r="F32" s="36"/>
      <c r="G32" s="36"/>
      <c r="H32" s="38"/>
    </row>
    <row r="33" spans="2:8" ht="12.75">
      <c r="B33" s="36" t="s">
        <v>18</v>
      </c>
      <c r="C33" s="36"/>
      <c r="D33" s="36"/>
      <c r="E33" s="8" t="str">
        <f>IF(AND(D11&gt;=15000,D11&lt;25000),15," ")</f>
        <v> </v>
      </c>
      <c r="F33" s="36"/>
      <c r="G33" s="36"/>
      <c r="H33" s="38"/>
    </row>
    <row r="34" spans="2:8" ht="12.75">
      <c r="B34" s="36" t="s">
        <v>19</v>
      </c>
      <c r="C34" s="36"/>
      <c r="D34" s="36"/>
      <c r="E34" s="8">
        <f>IF(AND(E31=" ",E32=" ",E33=" ",E35=" ",E36=" "),10," ")</f>
        <v>10</v>
      </c>
      <c r="F34" s="36"/>
      <c r="G34" s="36"/>
      <c r="H34" s="38"/>
    </row>
    <row r="35" spans="2:8" ht="12.75">
      <c r="B35" s="36"/>
      <c r="C35" s="36" t="s">
        <v>20</v>
      </c>
      <c r="D35" s="36"/>
      <c r="E35" s="8" t="str">
        <f>IF(OR(H8="R1",H8="R-1"),15," ")</f>
        <v> </v>
      </c>
      <c r="F35" s="36"/>
      <c r="G35" s="36"/>
      <c r="H35" s="38"/>
    </row>
    <row r="36" spans="2:8" ht="12.75">
      <c r="B36" s="36"/>
      <c r="C36" s="36" t="s">
        <v>21</v>
      </c>
      <c r="D36" s="36"/>
      <c r="E36" s="8" t="str">
        <f>IF(H8="MH",5," ")</f>
        <v> </v>
      </c>
      <c r="F36" s="36"/>
      <c r="G36" s="36"/>
      <c r="H36" s="38"/>
    </row>
    <row r="37" spans="2:8" ht="12.75">
      <c r="B37" s="36"/>
      <c r="C37" s="36"/>
      <c r="D37" s="36"/>
      <c r="E37" s="36"/>
      <c r="F37" s="36"/>
      <c r="G37" s="36"/>
      <c r="H37" s="38"/>
    </row>
    <row r="38" spans="2:8" ht="12.75">
      <c r="B38" s="36"/>
      <c r="C38" s="36"/>
      <c r="D38" s="36"/>
      <c r="E38" s="36"/>
      <c r="F38" s="36"/>
      <c r="G38" s="36"/>
      <c r="H38" s="38"/>
    </row>
    <row r="39" spans="1:8" ht="12.75">
      <c r="A39" s="46" t="s">
        <v>112</v>
      </c>
      <c r="B39" s="36"/>
      <c r="C39" s="52">
        <f>SUM(E31:E36)</f>
        <v>10</v>
      </c>
      <c r="D39" s="36"/>
      <c r="E39" s="36"/>
      <c r="F39" s="36"/>
      <c r="G39" s="36"/>
      <c r="H39" s="38"/>
    </row>
    <row r="40" spans="1:8" ht="12.75">
      <c r="A40" s="46" t="s">
        <v>29</v>
      </c>
      <c r="B40" s="36"/>
      <c r="C40" s="9"/>
      <c r="D40" s="36"/>
      <c r="E40" s="36"/>
      <c r="F40" s="36"/>
      <c r="G40" s="36"/>
      <c r="H40" s="38"/>
    </row>
    <row r="41" spans="1:8" ht="12.75">
      <c r="A41" s="46" t="s">
        <v>22</v>
      </c>
      <c r="B41" s="36"/>
      <c r="C41" s="36"/>
      <c r="D41" s="52">
        <f>C39</f>
        <v>10</v>
      </c>
      <c r="E41" s="36"/>
      <c r="F41" s="52">
        <f>C40</f>
        <v>0</v>
      </c>
      <c r="G41" s="36"/>
      <c r="H41" s="53">
        <f>F41*D41</f>
        <v>0</v>
      </c>
    </row>
    <row r="42" spans="2:8" ht="12.75">
      <c r="B42" s="36"/>
      <c r="C42" s="36"/>
      <c r="D42" s="36" t="s">
        <v>23</v>
      </c>
      <c r="E42" s="36" t="s">
        <v>24</v>
      </c>
      <c r="F42" s="36" t="s">
        <v>25</v>
      </c>
      <c r="G42" s="36" t="s">
        <v>26</v>
      </c>
      <c r="H42" s="38" t="s">
        <v>27</v>
      </c>
    </row>
    <row r="43" spans="1:8" ht="12.75">
      <c r="A43" s="46" t="s">
        <v>28</v>
      </c>
      <c r="B43" s="36"/>
      <c r="C43" s="36"/>
      <c r="D43" s="54">
        <f>H41</f>
        <v>0</v>
      </c>
      <c r="E43" s="36"/>
      <c r="F43" s="55">
        <v>0.4</v>
      </c>
      <c r="G43" s="36"/>
      <c r="H43" s="53">
        <f>D43*F43</f>
        <v>0</v>
      </c>
    </row>
    <row r="44" spans="2:8" ht="12.75">
      <c r="B44" s="36"/>
      <c r="C44" s="36"/>
      <c r="D44" s="36" t="s">
        <v>27</v>
      </c>
      <c r="E44" s="36" t="s">
        <v>24</v>
      </c>
      <c r="F44" s="56">
        <v>0.4</v>
      </c>
      <c r="G44" s="36" t="s">
        <v>26</v>
      </c>
      <c r="H44" s="38" t="s">
        <v>30</v>
      </c>
    </row>
    <row r="45" spans="2:8" ht="12.75">
      <c r="B45" s="36"/>
      <c r="C45" s="36"/>
      <c r="D45" s="36"/>
      <c r="E45" s="36"/>
      <c r="F45" s="36"/>
      <c r="G45" s="36"/>
      <c r="H45" s="38"/>
    </row>
    <row r="46" spans="1:8" ht="12.75">
      <c r="A46" s="46" t="s">
        <v>31</v>
      </c>
      <c r="B46" s="36"/>
      <c r="C46" s="36"/>
      <c r="D46" s="36"/>
      <c r="E46" s="36"/>
      <c r="F46" s="36"/>
      <c r="G46" s="36"/>
      <c r="H46" s="38"/>
    </row>
    <row r="47" spans="2:8" ht="12.75">
      <c r="B47" s="36"/>
      <c r="C47" s="36"/>
      <c r="D47" s="36"/>
      <c r="E47" s="36"/>
      <c r="F47" s="36"/>
      <c r="G47" s="36"/>
      <c r="H47" s="38"/>
    </row>
    <row r="48" spans="1:8" ht="12.75">
      <c r="A48" s="39" t="s">
        <v>118</v>
      </c>
      <c r="B48" s="34"/>
      <c r="C48" s="34"/>
      <c r="D48" s="34"/>
      <c r="E48" s="34"/>
      <c r="F48" s="34"/>
      <c r="G48" s="34"/>
      <c r="H48" s="35"/>
    </row>
    <row r="49" spans="1:10" ht="12.75">
      <c r="A49" s="40"/>
      <c r="B49" s="34"/>
      <c r="C49" s="34"/>
      <c r="D49" s="34"/>
      <c r="E49" s="34"/>
      <c r="F49" s="34"/>
      <c r="G49" s="34"/>
      <c r="H49" s="35"/>
      <c r="J49" s="57"/>
    </row>
    <row r="50" spans="1:33" s="52" customFormat="1" ht="12.75">
      <c r="A50" s="58"/>
      <c r="H50" s="53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</row>
    <row r="51" spans="1:8" ht="12.75">
      <c r="A51" s="59" t="s">
        <v>39</v>
      </c>
      <c r="B51" s="42"/>
      <c r="C51" s="42"/>
      <c r="D51" s="42"/>
      <c r="E51" s="42"/>
      <c r="F51" s="42"/>
      <c r="G51" s="42"/>
      <c r="H51" s="44"/>
    </row>
    <row r="52" spans="2:8" ht="12.75">
      <c r="B52" s="52">
        <f>D11</f>
        <v>0</v>
      </c>
      <c r="C52" s="36" t="s">
        <v>32</v>
      </c>
      <c r="D52" s="36"/>
      <c r="E52" s="36"/>
      <c r="F52" s="36"/>
      <c r="G52" s="36"/>
      <c r="H52" s="38"/>
    </row>
    <row r="53" spans="2:8" ht="12.75">
      <c r="B53" s="60">
        <f>D12</f>
        <v>0</v>
      </c>
      <c r="C53" s="36" t="s">
        <v>33</v>
      </c>
      <c r="D53" s="36"/>
      <c r="E53" s="36"/>
      <c r="F53" s="36"/>
      <c r="G53" s="36"/>
      <c r="H53" s="38"/>
    </row>
    <row r="54" spans="2:8" ht="12.75">
      <c r="B54" s="36"/>
      <c r="C54" s="61" t="s">
        <v>34</v>
      </c>
      <c r="D54" s="36"/>
      <c r="E54" s="36"/>
      <c r="F54" s="36"/>
      <c r="G54" s="36"/>
      <c r="H54" s="38"/>
    </row>
    <row r="55" spans="2:8" ht="12.75">
      <c r="B55" s="10">
        <v>0</v>
      </c>
      <c r="C55" s="61" t="s">
        <v>36</v>
      </c>
      <c r="D55" s="36"/>
      <c r="E55" s="36"/>
      <c r="F55" s="36"/>
      <c r="G55" s="36"/>
      <c r="H55" s="38"/>
    </row>
    <row r="56" spans="2:8" ht="12.75">
      <c r="B56" s="36"/>
      <c r="C56" s="61" t="s">
        <v>35</v>
      </c>
      <c r="D56" s="36"/>
      <c r="E56" s="36"/>
      <c r="F56" s="36"/>
      <c r="G56" s="36"/>
      <c r="H56" s="38"/>
    </row>
    <row r="57" spans="2:8" ht="12.75">
      <c r="B57" s="11"/>
      <c r="C57" s="62" t="s">
        <v>77</v>
      </c>
      <c r="D57" s="36"/>
      <c r="E57" s="36"/>
      <c r="F57" s="36"/>
      <c r="G57" s="36"/>
      <c r="H57" s="38"/>
    </row>
    <row r="58" spans="2:8" ht="12.75">
      <c r="B58" s="12"/>
      <c r="C58" s="62" t="s">
        <v>37</v>
      </c>
      <c r="D58" s="36"/>
      <c r="E58" s="36"/>
      <c r="F58" s="36" t="s">
        <v>151</v>
      </c>
      <c r="G58" s="36"/>
      <c r="H58" s="38"/>
    </row>
    <row r="59" spans="2:8" ht="12.75">
      <c r="B59" s="12"/>
      <c r="C59" s="62" t="s">
        <v>38</v>
      </c>
      <c r="D59" s="36"/>
      <c r="E59" s="36"/>
      <c r="F59" s="36"/>
      <c r="G59" s="36"/>
      <c r="H59" s="38"/>
    </row>
    <row r="60" spans="1:8" ht="12.75">
      <c r="A60" s="58"/>
      <c r="B60" s="52"/>
      <c r="C60" s="52"/>
      <c r="D60" s="52"/>
      <c r="E60" s="52"/>
      <c r="F60" s="52"/>
      <c r="G60" s="52"/>
      <c r="H60" s="53"/>
    </row>
    <row r="61" spans="1:8" ht="12.75">
      <c r="A61" s="59" t="s">
        <v>40</v>
      </c>
      <c r="B61" s="42"/>
      <c r="C61" s="42"/>
      <c r="D61" s="42"/>
      <c r="E61" s="42"/>
      <c r="F61" s="42"/>
      <c r="G61" s="42"/>
      <c r="H61" s="44"/>
    </row>
    <row r="62" spans="2:8" ht="12.75">
      <c r="B62" s="36"/>
      <c r="C62" s="36"/>
      <c r="D62" s="36"/>
      <c r="E62" s="36"/>
      <c r="F62" s="36"/>
      <c r="G62" s="36"/>
      <c r="H62" s="38"/>
    </row>
    <row r="63" spans="1:8" ht="12.75">
      <c r="A63" s="46" t="s">
        <v>41</v>
      </c>
      <c r="B63" s="36"/>
      <c r="C63" s="36" t="s">
        <v>81</v>
      </c>
      <c r="D63" s="97" t="e">
        <f>SUM((B57-B55)/B52)</f>
        <v>#DIV/0!</v>
      </c>
      <c r="E63" s="63" t="e">
        <f>IF(D63&gt;0.2,((B57-B55)/B52),0.2)</f>
        <v>#DIV/0!</v>
      </c>
      <c r="F63" s="36" t="s">
        <v>163</v>
      </c>
      <c r="G63" s="36"/>
      <c r="H63" s="38"/>
    </row>
    <row r="64" spans="2:8" ht="12.75">
      <c r="B64" s="36"/>
      <c r="C64" s="36"/>
      <c r="D64" s="36"/>
      <c r="E64" s="64"/>
      <c r="F64" s="36"/>
      <c r="G64" s="36"/>
      <c r="H64" s="38"/>
    </row>
    <row r="65" spans="1:8" ht="12.75">
      <c r="A65" s="46" t="s">
        <v>82</v>
      </c>
      <c r="B65" s="36"/>
      <c r="C65" s="36" t="s">
        <v>156</v>
      </c>
      <c r="D65" s="36"/>
      <c r="E65" s="65" t="e">
        <f>B53*E63*1</f>
        <v>#DIV/0!</v>
      </c>
      <c r="F65" s="36" t="s">
        <v>164</v>
      </c>
      <c r="G65" s="36"/>
      <c r="H65" s="38"/>
    </row>
    <row r="66" spans="2:8" ht="12.75">
      <c r="B66" s="36"/>
      <c r="C66" s="36"/>
      <c r="D66" s="36"/>
      <c r="E66" s="64"/>
      <c r="F66" s="36"/>
      <c r="G66" s="36"/>
      <c r="H66" s="38"/>
    </row>
    <row r="67" spans="1:8" ht="12.75">
      <c r="A67" s="46" t="s">
        <v>83</v>
      </c>
      <c r="B67" s="36"/>
      <c r="C67" s="36" t="s">
        <v>165</v>
      </c>
      <c r="D67" s="36"/>
      <c r="E67" s="66" t="e">
        <f>E65*10%</f>
        <v>#DIV/0!</v>
      </c>
      <c r="F67" s="36" t="s">
        <v>166</v>
      </c>
      <c r="G67" s="36"/>
      <c r="H67" s="38"/>
    </row>
    <row r="68" spans="2:8" ht="12.75">
      <c r="B68" s="36"/>
      <c r="C68" s="36"/>
      <c r="D68" s="36"/>
      <c r="E68" s="64"/>
      <c r="F68" s="36"/>
      <c r="G68" s="36"/>
      <c r="H68" s="38"/>
    </row>
    <row r="69" spans="1:8" ht="12.75">
      <c r="A69" s="46" t="s">
        <v>84</v>
      </c>
      <c r="B69" s="36"/>
      <c r="C69" s="36" t="s">
        <v>86</v>
      </c>
      <c r="D69" s="36"/>
      <c r="E69" s="67">
        <f>B58+B59</f>
        <v>0</v>
      </c>
      <c r="F69" s="36" t="s">
        <v>164</v>
      </c>
      <c r="G69" s="36"/>
      <c r="H69" s="38"/>
    </row>
    <row r="70" spans="1:8" ht="12.75">
      <c r="A70" s="50" t="s">
        <v>88</v>
      </c>
      <c r="B70" s="36"/>
      <c r="C70" s="36"/>
      <c r="D70" s="36"/>
      <c r="E70" s="64"/>
      <c r="F70" s="36"/>
      <c r="G70" s="36"/>
      <c r="H70" s="38"/>
    </row>
    <row r="71" spans="1:8" ht="12.75">
      <c r="A71" s="46" t="s">
        <v>85</v>
      </c>
      <c r="B71" s="36"/>
      <c r="C71" s="36" t="s">
        <v>87</v>
      </c>
      <c r="D71" s="36"/>
      <c r="E71" s="65" t="e">
        <f>E65-E67</f>
        <v>#DIV/0!</v>
      </c>
      <c r="F71" s="36" t="s">
        <v>164</v>
      </c>
      <c r="G71" s="36"/>
      <c r="H71" s="38"/>
    </row>
    <row r="72" spans="2:8" ht="12.75">
      <c r="B72" s="36"/>
      <c r="C72" s="36"/>
      <c r="D72" s="36"/>
      <c r="E72" s="36"/>
      <c r="F72" s="36"/>
      <c r="G72" s="36"/>
      <c r="H72" s="38"/>
    </row>
    <row r="73" spans="1:8" ht="12.75">
      <c r="A73" s="46" t="s">
        <v>68</v>
      </c>
      <c r="B73" s="36"/>
      <c r="C73" s="36"/>
      <c r="D73" s="36"/>
      <c r="E73" s="36"/>
      <c r="F73" s="36"/>
      <c r="G73" s="36"/>
      <c r="H73" s="38"/>
    </row>
    <row r="74" spans="2:8" ht="12.75">
      <c r="B74" s="36" t="s">
        <v>162</v>
      </c>
      <c r="C74" s="36"/>
      <c r="D74" s="36"/>
      <c r="E74" s="36"/>
      <c r="F74" s="36"/>
      <c r="G74" s="36"/>
      <c r="H74" s="38"/>
    </row>
    <row r="75" spans="2:8" ht="12.75">
      <c r="B75" s="36" t="s">
        <v>69</v>
      </c>
      <c r="C75" s="36"/>
      <c r="D75" s="36"/>
      <c r="E75" s="36"/>
      <c r="F75" s="36"/>
      <c r="G75" s="36"/>
      <c r="H75" s="38"/>
    </row>
    <row r="76" spans="2:8" ht="12.75">
      <c r="B76" s="36" t="s">
        <v>42</v>
      </c>
      <c r="C76" s="36"/>
      <c r="D76" s="36"/>
      <c r="E76" s="36"/>
      <c r="F76" s="36"/>
      <c r="G76" s="36"/>
      <c r="H76" s="38"/>
    </row>
    <row r="77" spans="2:8" ht="12.75">
      <c r="B77" s="36"/>
      <c r="C77" s="36"/>
      <c r="D77" s="36"/>
      <c r="E77" s="36"/>
      <c r="F77" s="36"/>
      <c r="G77" s="36"/>
      <c r="H77" s="38"/>
    </row>
    <row r="78" spans="1:8" ht="25.5">
      <c r="A78" s="68"/>
      <c r="B78" s="69" t="s">
        <v>43</v>
      </c>
      <c r="C78" s="70" t="s">
        <v>44</v>
      </c>
      <c r="D78" s="70" t="s">
        <v>155</v>
      </c>
      <c r="E78" s="70" t="s">
        <v>45</v>
      </c>
      <c r="F78" s="36"/>
      <c r="G78" s="36"/>
      <c r="H78" s="38"/>
    </row>
    <row r="79" spans="1:8" ht="12.75">
      <c r="A79" s="68"/>
      <c r="B79" s="71" t="s">
        <v>46</v>
      </c>
      <c r="C79" s="72" t="s">
        <v>160</v>
      </c>
      <c r="D79" s="73">
        <v>200</v>
      </c>
      <c r="E79" s="72" t="s">
        <v>47</v>
      </c>
      <c r="F79" s="36"/>
      <c r="G79" s="36"/>
      <c r="H79" s="38"/>
    </row>
    <row r="80" spans="1:8" ht="12.75">
      <c r="A80" s="68"/>
      <c r="B80" s="71" t="s">
        <v>48</v>
      </c>
      <c r="C80" s="72" t="s">
        <v>161</v>
      </c>
      <c r="D80" s="73">
        <v>100</v>
      </c>
      <c r="E80" s="72" t="s">
        <v>49</v>
      </c>
      <c r="F80" s="36"/>
      <c r="G80" s="36"/>
      <c r="H80" s="38"/>
    </row>
    <row r="81" spans="1:8" ht="12.75">
      <c r="A81" s="68"/>
      <c r="B81" s="71" t="s">
        <v>50</v>
      </c>
      <c r="C81" s="72" t="s">
        <v>51</v>
      </c>
      <c r="D81" s="73">
        <v>75</v>
      </c>
      <c r="E81" s="72" t="s">
        <v>52</v>
      </c>
      <c r="F81" s="36"/>
      <c r="G81" s="36"/>
      <c r="H81" s="38"/>
    </row>
    <row r="82" spans="1:8" ht="12.75">
      <c r="A82" s="68"/>
      <c r="B82" s="71" t="s">
        <v>53</v>
      </c>
      <c r="C82" s="72" t="s">
        <v>54</v>
      </c>
      <c r="D82" s="73">
        <v>50</v>
      </c>
      <c r="E82" s="72" t="s">
        <v>55</v>
      </c>
      <c r="F82" s="36"/>
      <c r="G82" s="36"/>
      <c r="H82" s="38"/>
    </row>
    <row r="83" spans="1:8" ht="15.75">
      <c r="A83" s="68"/>
      <c r="B83" s="71" t="s">
        <v>56</v>
      </c>
      <c r="C83" s="74"/>
      <c r="D83" s="73">
        <v>2</v>
      </c>
      <c r="E83" s="72" t="s">
        <v>57</v>
      </c>
      <c r="F83" s="36"/>
      <c r="G83" s="36"/>
      <c r="H83" s="38"/>
    </row>
    <row r="84" spans="1:8" ht="25.5">
      <c r="A84" s="68"/>
      <c r="B84" s="71" t="s">
        <v>58</v>
      </c>
      <c r="C84" s="72" t="s">
        <v>59</v>
      </c>
      <c r="D84" s="73">
        <v>400</v>
      </c>
      <c r="E84" s="72" t="s">
        <v>60</v>
      </c>
      <c r="F84" s="36"/>
      <c r="G84" s="36"/>
      <c r="H84" s="38"/>
    </row>
    <row r="85" spans="1:8" ht="25.5">
      <c r="A85" s="82"/>
      <c r="B85" s="71" t="s">
        <v>61</v>
      </c>
      <c r="C85" s="72" t="s">
        <v>62</v>
      </c>
      <c r="D85" s="73">
        <v>1400</v>
      </c>
      <c r="E85" s="72" t="s">
        <v>63</v>
      </c>
      <c r="F85" s="52"/>
      <c r="G85" s="52"/>
      <c r="H85" s="53"/>
    </row>
    <row r="86" spans="1:8" ht="12.75">
      <c r="A86" s="59" t="s">
        <v>64</v>
      </c>
      <c r="B86" s="42"/>
      <c r="C86" s="42"/>
      <c r="D86" s="42"/>
      <c r="E86" s="42"/>
      <c r="F86" s="42"/>
      <c r="G86" s="42"/>
      <c r="H86" s="44"/>
    </row>
    <row r="87" spans="2:8" ht="12.75">
      <c r="B87" s="36"/>
      <c r="C87" s="36"/>
      <c r="D87" s="36"/>
      <c r="E87" s="36"/>
      <c r="F87" s="36"/>
      <c r="G87" s="36"/>
      <c r="H87" s="38"/>
    </row>
    <row r="88" spans="1:8" ht="12.75">
      <c r="A88" s="46" t="s">
        <v>188</v>
      </c>
      <c r="B88" s="36"/>
      <c r="C88" s="36"/>
      <c r="D88" s="36"/>
      <c r="E88" s="36"/>
      <c r="F88" s="36"/>
      <c r="G88" s="36"/>
      <c r="H88" s="38"/>
    </row>
    <row r="89" spans="1:8" ht="12.75">
      <c r="A89" s="46" t="s">
        <v>167</v>
      </c>
      <c r="B89" s="36"/>
      <c r="C89" s="36"/>
      <c r="D89" s="36"/>
      <c r="E89" s="36"/>
      <c r="F89" s="36"/>
      <c r="G89" s="36"/>
      <c r="H89" s="38"/>
    </row>
    <row r="90" spans="1:8" ht="12.75">
      <c r="A90" s="46" t="s">
        <v>168</v>
      </c>
      <c r="B90" s="36"/>
      <c r="C90" s="36"/>
      <c r="D90" s="36"/>
      <c r="E90" s="36"/>
      <c r="F90" s="36"/>
      <c r="G90" s="36"/>
      <c r="H90" s="38"/>
    </row>
    <row r="91" spans="1:8" ht="12.75">
      <c r="A91" s="46" t="s">
        <v>65</v>
      </c>
      <c r="B91" s="36"/>
      <c r="C91" s="36"/>
      <c r="D91" s="36"/>
      <c r="E91" s="36"/>
      <c r="F91" s="36"/>
      <c r="G91" s="36"/>
      <c r="H91" s="38"/>
    </row>
    <row r="92" spans="1:8" ht="12.75">
      <c r="A92" s="46" t="s">
        <v>66</v>
      </c>
      <c r="B92" s="36"/>
      <c r="C92" s="36" t="s">
        <v>71</v>
      </c>
      <c r="D92" s="52">
        <f>B52</f>
        <v>0</v>
      </c>
      <c r="E92" s="36" t="s">
        <v>24</v>
      </c>
      <c r="F92" s="55">
        <v>0.15</v>
      </c>
      <c r="G92" s="36" t="s">
        <v>26</v>
      </c>
      <c r="H92" s="53">
        <f>D92*15%</f>
        <v>0</v>
      </c>
    </row>
    <row r="93" spans="2:8" ht="12.75">
      <c r="B93" s="36"/>
      <c r="C93" s="36"/>
      <c r="D93" s="36" t="s">
        <v>78</v>
      </c>
      <c r="E93" s="36" t="s">
        <v>70</v>
      </c>
      <c r="F93" s="56">
        <v>0.15</v>
      </c>
      <c r="G93" s="36" t="s">
        <v>26</v>
      </c>
      <c r="H93" s="38" t="s">
        <v>80</v>
      </c>
    </row>
    <row r="94" spans="1:8" ht="12.75">
      <c r="A94" s="46" t="s">
        <v>67</v>
      </c>
      <c r="B94" s="36"/>
      <c r="C94" s="36" t="s">
        <v>72</v>
      </c>
      <c r="D94" s="52">
        <f>B52</f>
        <v>0</v>
      </c>
      <c r="E94" s="36"/>
      <c r="F94" s="52">
        <f>B57</f>
        <v>0</v>
      </c>
      <c r="G94" s="36"/>
      <c r="H94" s="53">
        <f>D94-F94</f>
        <v>0</v>
      </c>
    </row>
    <row r="95" spans="2:8" ht="12.75">
      <c r="B95" s="36"/>
      <c r="C95" s="36"/>
      <c r="D95" s="36" t="s">
        <v>78</v>
      </c>
      <c r="E95" s="36" t="s">
        <v>73</v>
      </c>
      <c r="F95" s="36" t="s">
        <v>79</v>
      </c>
      <c r="G95" s="36" t="s">
        <v>26</v>
      </c>
      <c r="H95" s="38" t="s">
        <v>74</v>
      </c>
    </row>
    <row r="96" spans="1:8" ht="12.75">
      <c r="A96" s="46" t="s">
        <v>118</v>
      </c>
      <c r="B96" s="36" t="s">
        <v>189</v>
      </c>
      <c r="C96" s="36"/>
      <c r="D96" s="36"/>
      <c r="E96" s="36"/>
      <c r="F96" s="36"/>
      <c r="G96" s="36"/>
      <c r="H96" s="38"/>
    </row>
    <row r="97" spans="1:8" ht="12.75">
      <c r="A97" s="122"/>
      <c r="B97" s="117"/>
      <c r="C97" s="117"/>
      <c r="D97" s="117"/>
      <c r="E97" s="117"/>
      <c r="F97" s="117"/>
      <c r="G97" s="117"/>
      <c r="H97" s="123"/>
    </row>
    <row r="98" spans="1:8" ht="12.75">
      <c r="A98" s="59" t="s">
        <v>89</v>
      </c>
      <c r="B98" s="42"/>
      <c r="C98" s="42"/>
      <c r="D98" s="42"/>
      <c r="E98" s="42"/>
      <c r="F98" s="42"/>
      <c r="G98" s="42"/>
      <c r="H98" s="44"/>
    </row>
    <row r="99" spans="2:8" ht="12.75">
      <c r="B99" s="36"/>
      <c r="C99" s="36"/>
      <c r="D99" s="36"/>
      <c r="E99" s="36"/>
      <c r="F99" s="36"/>
      <c r="G99" s="36"/>
      <c r="H99" s="38"/>
    </row>
    <row r="100" spans="1:8" ht="12.75">
      <c r="A100" s="46" t="s">
        <v>113</v>
      </c>
      <c r="B100" s="36"/>
      <c r="C100" s="36"/>
      <c r="D100" s="36"/>
      <c r="E100" s="36"/>
      <c r="F100" s="36"/>
      <c r="G100" s="36"/>
      <c r="H100" s="38"/>
    </row>
    <row r="101" spans="1:8" ht="12.75">
      <c r="A101" s="46" t="s">
        <v>193</v>
      </c>
      <c r="B101" s="36"/>
      <c r="C101" s="36"/>
      <c r="D101" s="36"/>
      <c r="E101" s="36"/>
      <c r="F101" s="36"/>
      <c r="G101" s="36"/>
      <c r="H101" s="38"/>
    </row>
    <row r="102" spans="1:8" ht="12.75">
      <c r="A102" s="58"/>
      <c r="B102" s="52"/>
      <c r="C102" s="52"/>
      <c r="D102" s="52"/>
      <c r="E102" s="52"/>
      <c r="F102" s="52"/>
      <c r="G102" s="52"/>
      <c r="H102" s="53"/>
    </row>
    <row r="103" spans="1:8" ht="12.75">
      <c r="A103" s="59" t="s">
        <v>190</v>
      </c>
      <c r="B103" s="42"/>
      <c r="C103" s="42"/>
      <c r="D103" s="42"/>
      <c r="E103" s="42"/>
      <c r="F103" s="42"/>
      <c r="G103" s="42"/>
      <c r="H103" s="44"/>
    </row>
    <row r="104" spans="2:8" ht="12.75">
      <c r="B104" s="36"/>
      <c r="C104" s="36"/>
      <c r="D104" s="36"/>
      <c r="E104" s="36"/>
      <c r="F104" s="36"/>
      <c r="G104" s="36"/>
      <c r="H104" s="38"/>
    </row>
    <row r="105" spans="1:8" ht="12.75">
      <c r="A105" s="46" t="s">
        <v>90</v>
      </c>
      <c r="B105" s="36"/>
      <c r="C105" s="36"/>
      <c r="D105" s="36"/>
      <c r="E105" s="36"/>
      <c r="F105" s="36"/>
      <c r="G105" s="36"/>
      <c r="H105" s="38"/>
    </row>
    <row r="106" spans="1:8" ht="12.75">
      <c r="A106" s="46" t="s">
        <v>173</v>
      </c>
      <c r="B106" s="36"/>
      <c r="C106" s="36"/>
      <c r="D106" s="36"/>
      <c r="E106" s="36"/>
      <c r="F106" s="36"/>
      <c r="G106" s="36"/>
      <c r="H106" s="38"/>
    </row>
    <row r="107" spans="1:8" ht="12.75">
      <c r="A107" s="75" t="s">
        <v>169</v>
      </c>
      <c r="B107" s="76" t="e">
        <f>E71</f>
        <v>#DIV/0!</v>
      </c>
      <c r="C107" s="43" t="s">
        <v>152</v>
      </c>
      <c r="D107" s="77">
        <f>E69</f>
        <v>0</v>
      </c>
      <c r="E107" s="78" t="s">
        <v>26</v>
      </c>
      <c r="F107" s="79" t="e">
        <f>D107+B107</f>
        <v>#DIV/0!</v>
      </c>
      <c r="G107" s="80"/>
      <c r="H107" s="68"/>
    </row>
    <row r="108" spans="1:8" ht="12.75">
      <c r="A108" s="81" t="s">
        <v>170</v>
      </c>
      <c r="B108" s="8" t="s">
        <v>171</v>
      </c>
      <c r="C108" s="52"/>
      <c r="D108" s="8" t="s">
        <v>153</v>
      </c>
      <c r="E108" s="52"/>
      <c r="F108" s="113" t="s">
        <v>154</v>
      </c>
      <c r="G108" s="114"/>
      <c r="H108" s="38"/>
    </row>
    <row r="109" spans="1:8" ht="12.75">
      <c r="A109" s="101"/>
      <c r="B109" s="102"/>
      <c r="C109" s="102" t="s">
        <v>91</v>
      </c>
      <c r="D109" s="102"/>
      <c r="E109" s="112"/>
      <c r="F109" s="36"/>
      <c r="G109" s="36"/>
      <c r="H109" s="38"/>
    </row>
    <row r="110" spans="1:8" ht="12.75">
      <c r="A110" s="103" t="s">
        <v>44</v>
      </c>
      <c r="B110" s="104" t="s">
        <v>92</v>
      </c>
      <c r="C110" s="105" t="s">
        <v>93</v>
      </c>
      <c r="D110" s="81" t="s">
        <v>94</v>
      </c>
      <c r="E110" s="112"/>
      <c r="F110" s="36"/>
      <c r="G110" s="36"/>
      <c r="H110" s="38"/>
    </row>
    <row r="111" spans="1:8" ht="12.75">
      <c r="A111" s="84" t="s">
        <v>95</v>
      </c>
      <c r="B111" s="85">
        <v>200</v>
      </c>
      <c r="C111" s="14"/>
      <c r="D111" s="86">
        <f>SUM(B111*C111)</f>
        <v>0</v>
      </c>
      <c r="E111" s="108"/>
      <c r="F111" s="36"/>
      <c r="G111" s="36"/>
      <c r="H111" s="38"/>
    </row>
    <row r="112" spans="1:8" ht="12.75">
      <c r="A112" s="84" t="s">
        <v>96</v>
      </c>
      <c r="B112" s="85">
        <v>100</v>
      </c>
      <c r="C112" s="14"/>
      <c r="D112" s="86">
        <f>SUM(B112*C112)</f>
        <v>0</v>
      </c>
      <c r="E112" s="108"/>
      <c r="F112" s="36"/>
      <c r="G112" s="36"/>
      <c r="H112" s="38"/>
    </row>
    <row r="113" spans="1:8" ht="12.75">
      <c r="A113" s="84" t="s">
        <v>97</v>
      </c>
      <c r="B113" s="85">
        <v>75</v>
      </c>
      <c r="C113" s="14"/>
      <c r="D113" s="86">
        <f aca="true" t="shared" si="0" ref="D113:D119">SUM(B113*C113)</f>
        <v>0</v>
      </c>
      <c r="E113" s="108"/>
      <c r="F113" s="36"/>
      <c r="G113" s="36"/>
      <c r="H113" s="38"/>
    </row>
    <row r="114" spans="1:8" ht="12.75">
      <c r="A114" s="84" t="s">
        <v>53</v>
      </c>
      <c r="B114" s="85">
        <v>50</v>
      </c>
      <c r="C114" s="14"/>
      <c r="D114" s="86">
        <f t="shared" si="0"/>
        <v>0</v>
      </c>
      <c r="E114" s="108"/>
      <c r="F114" s="36"/>
      <c r="G114" s="36"/>
      <c r="H114" s="38"/>
    </row>
    <row r="115" spans="1:8" ht="12.75">
      <c r="A115" s="84" t="s">
        <v>98</v>
      </c>
      <c r="B115" s="85">
        <v>2</v>
      </c>
      <c r="C115" s="14"/>
      <c r="D115" s="86">
        <f t="shared" si="0"/>
        <v>0</v>
      </c>
      <c r="E115" s="108"/>
      <c r="F115" s="36"/>
      <c r="G115" s="36"/>
      <c r="H115" s="38"/>
    </row>
    <row r="116" spans="1:8" ht="12.75">
      <c r="A116" s="87" t="s">
        <v>99</v>
      </c>
      <c r="B116" s="88"/>
      <c r="C116" s="109"/>
      <c r="D116" s="86">
        <f t="shared" si="0"/>
        <v>0</v>
      </c>
      <c r="E116" s="108"/>
      <c r="F116" s="36"/>
      <c r="G116" s="36"/>
      <c r="H116" s="38"/>
    </row>
    <row r="117" spans="1:8" ht="12.75">
      <c r="A117" s="89" t="s">
        <v>100</v>
      </c>
      <c r="B117" s="85">
        <v>400</v>
      </c>
      <c r="C117" s="110"/>
      <c r="D117" s="86">
        <f t="shared" si="0"/>
        <v>0</v>
      </c>
      <c r="E117" s="108"/>
      <c r="F117" s="36"/>
      <c r="G117" s="36"/>
      <c r="H117" s="38"/>
    </row>
    <row r="118" spans="1:8" ht="12.75">
      <c r="A118" s="89" t="s">
        <v>101</v>
      </c>
      <c r="B118" s="85">
        <v>1400</v>
      </c>
      <c r="C118" s="14"/>
      <c r="D118" s="86">
        <f t="shared" si="0"/>
        <v>0</v>
      </c>
      <c r="E118" s="108"/>
      <c r="F118" s="36"/>
      <c r="G118" s="36"/>
      <c r="H118" s="38"/>
    </row>
    <row r="119" spans="1:8" ht="12.75">
      <c r="A119" s="83" t="s">
        <v>102</v>
      </c>
      <c r="B119" s="106"/>
      <c r="C119" s="111"/>
      <c r="D119" s="86">
        <f t="shared" si="0"/>
        <v>0</v>
      </c>
      <c r="E119" s="62"/>
      <c r="F119" s="36"/>
      <c r="G119" s="36"/>
      <c r="H119" s="38"/>
    </row>
    <row r="120" spans="1:8" ht="12.75">
      <c r="A120" s="83" t="s">
        <v>103</v>
      </c>
      <c r="B120" s="80"/>
      <c r="C120" s="80"/>
      <c r="D120" s="86">
        <f>SUM(D111:D119)</f>
        <v>0</v>
      </c>
      <c r="E120" s="62"/>
      <c r="F120" s="36"/>
      <c r="G120" s="36"/>
      <c r="H120" s="38"/>
    </row>
    <row r="121" spans="1:8" ht="12.75">
      <c r="A121" s="90"/>
      <c r="B121" s="80"/>
      <c r="C121" s="80"/>
      <c r="D121" s="62"/>
      <c r="E121" s="62"/>
      <c r="F121" s="36"/>
      <c r="G121" s="36"/>
      <c r="H121" s="38"/>
    </row>
    <row r="122" spans="1:8" ht="12.75">
      <c r="A122" s="91" t="s">
        <v>114</v>
      </c>
      <c r="B122" s="92"/>
      <c r="C122" s="93"/>
      <c r="D122" s="94">
        <f>E69</f>
        <v>0</v>
      </c>
      <c r="E122" s="54"/>
      <c r="F122" s="36"/>
      <c r="G122" s="36"/>
      <c r="H122" s="38"/>
    </row>
    <row r="123" spans="1:8" ht="12.75">
      <c r="A123" s="107" t="s">
        <v>154</v>
      </c>
      <c r="B123" s="80"/>
      <c r="C123" s="80"/>
      <c r="D123" s="80"/>
      <c r="E123" s="115" t="e">
        <f>D122+B107</f>
        <v>#DIV/0!</v>
      </c>
      <c r="F123" s="36"/>
      <c r="G123" s="36"/>
      <c r="H123" s="38"/>
    </row>
    <row r="124" spans="1:8" ht="12.75">
      <c r="A124" s="113" t="s">
        <v>192</v>
      </c>
      <c r="B124" s="86"/>
      <c r="C124" s="86"/>
      <c r="D124" s="86"/>
      <c r="E124" s="116" t="e">
        <f>E123-D120</f>
        <v>#DIV/0!</v>
      </c>
      <c r="F124" s="36" t="s">
        <v>118</v>
      </c>
      <c r="G124" s="36"/>
      <c r="H124" s="38"/>
    </row>
    <row r="125" spans="1:8" ht="12.75">
      <c r="A125" s="83" t="s">
        <v>104</v>
      </c>
      <c r="B125" s="54"/>
      <c r="C125" s="54"/>
      <c r="D125" s="54"/>
      <c r="E125" s="94">
        <f>H92</f>
        <v>0</v>
      </c>
      <c r="F125" s="122"/>
      <c r="G125" s="117"/>
      <c r="H125" s="123"/>
    </row>
    <row r="126" spans="1:8" ht="12.75">
      <c r="A126" s="48"/>
      <c r="B126" s="62"/>
      <c r="C126" s="62"/>
      <c r="D126" s="62"/>
      <c r="E126" s="95"/>
      <c r="F126" s="98"/>
      <c r="G126" s="99"/>
      <c r="H126" s="100"/>
    </row>
    <row r="127" spans="1:8" ht="12.75">
      <c r="A127" s="59" t="s">
        <v>172</v>
      </c>
      <c r="B127" s="42"/>
      <c r="C127" s="42"/>
      <c r="D127" s="42"/>
      <c r="E127" s="42"/>
      <c r="F127" s="42"/>
      <c r="G127" s="42"/>
      <c r="H127" s="44"/>
    </row>
    <row r="128" spans="2:8" ht="12.75">
      <c r="B128" s="36"/>
      <c r="C128" s="36"/>
      <c r="D128" s="36"/>
      <c r="E128" s="36"/>
      <c r="F128" s="36"/>
      <c r="G128" s="36"/>
      <c r="H128" s="38"/>
    </row>
    <row r="129" spans="1:8" ht="12.75">
      <c r="A129" s="46" t="s">
        <v>174</v>
      </c>
      <c r="B129" s="36"/>
      <c r="C129" s="36"/>
      <c r="D129" s="36"/>
      <c r="E129" s="36"/>
      <c r="F129" s="36"/>
      <c r="G129" s="36"/>
      <c r="H129" s="38"/>
    </row>
    <row r="130" spans="1:8" ht="12.75">
      <c r="A130" s="46" t="s">
        <v>175</v>
      </c>
      <c r="B130" s="36"/>
      <c r="C130" s="36"/>
      <c r="D130" s="36"/>
      <c r="E130" s="36"/>
      <c r="F130" s="36"/>
      <c r="G130" s="36"/>
      <c r="H130" s="38"/>
    </row>
    <row r="131" spans="1:8" ht="12.75">
      <c r="A131" s="46" t="s">
        <v>115</v>
      </c>
      <c r="B131" s="36"/>
      <c r="C131" s="36"/>
      <c r="D131" s="36"/>
      <c r="E131" s="36"/>
      <c r="F131" s="36"/>
      <c r="G131" s="36"/>
      <c r="H131" s="38"/>
    </row>
    <row r="132" spans="1:8" ht="12.75">
      <c r="A132" s="46" t="s">
        <v>105</v>
      </c>
      <c r="B132" s="36"/>
      <c r="C132" s="36"/>
      <c r="D132" s="36"/>
      <c r="E132" s="36"/>
      <c r="F132" s="36"/>
      <c r="G132" s="36"/>
      <c r="H132" s="38"/>
    </row>
    <row r="133" spans="1:8" ht="12.75">
      <c r="A133" s="46" t="s">
        <v>176</v>
      </c>
      <c r="B133" s="36"/>
      <c r="C133" s="36"/>
      <c r="D133" s="36"/>
      <c r="E133" s="36"/>
      <c r="F133" s="36"/>
      <c r="G133" s="36"/>
      <c r="H133" s="38"/>
    </row>
    <row r="134" spans="1:8" ht="12.75">
      <c r="A134" s="46" t="s">
        <v>177</v>
      </c>
      <c r="B134" s="36"/>
      <c r="C134" s="36"/>
      <c r="D134" s="36"/>
      <c r="E134" s="36"/>
      <c r="F134" s="36"/>
      <c r="G134" s="36"/>
      <c r="H134" s="38"/>
    </row>
    <row r="135" spans="1:8" ht="12.75">
      <c r="A135" s="46" t="s">
        <v>178</v>
      </c>
      <c r="B135" s="36"/>
      <c r="C135" s="36"/>
      <c r="D135" s="36"/>
      <c r="E135" s="36"/>
      <c r="F135" s="36"/>
      <c r="G135" s="36"/>
      <c r="H135" s="38"/>
    </row>
    <row r="136" spans="1:8" ht="12.75">
      <c r="A136" s="46" t="s">
        <v>179</v>
      </c>
      <c r="B136" s="36"/>
      <c r="C136" s="36"/>
      <c r="D136" s="36"/>
      <c r="E136" s="36"/>
      <c r="F136" s="36"/>
      <c r="G136" s="36"/>
      <c r="H136" s="38"/>
    </row>
    <row r="137" spans="1:8" ht="12.75">
      <c r="A137" s="46" t="s">
        <v>180</v>
      </c>
      <c r="B137" s="36"/>
      <c r="C137" s="36"/>
      <c r="D137" s="36"/>
      <c r="E137" s="36"/>
      <c r="F137" s="36"/>
      <c r="G137" s="36"/>
      <c r="H137" s="38"/>
    </row>
    <row r="138" spans="1:8" ht="12.75">
      <c r="A138" s="46" t="s">
        <v>181</v>
      </c>
      <c r="B138" s="36"/>
      <c r="C138" s="36"/>
      <c r="D138" s="36"/>
      <c r="E138" s="36"/>
      <c r="F138" s="36"/>
      <c r="G138" s="36"/>
      <c r="H138" s="38"/>
    </row>
    <row r="139" spans="1:8" ht="12.75">
      <c r="A139" s="46" t="s">
        <v>182</v>
      </c>
      <c r="B139" s="36"/>
      <c r="C139" s="36"/>
      <c r="D139" s="36"/>
      <c r="E139" s="36"/>
      <c r="F139" s="36"/>
      <c r="G139" s="36"/>
      <c r="H139" s="38"/>
    </row>
    <row r="140" spans="1:8" ht="12.75">
      <c r="A140" s="46" t="s">
        <v>183</v>
      </c>
      <c r="B140" s="36"/>
      <c r="C140" s="36"/>
      <c r="D140" s="36"/>
      <c r="E140" s="36"/>
      <c r="F140" s="36"/>
      <c r="G140" s="36"/>
      <c r="H140" s="38"/>
    </row>
    <row r="141" spans="1:8" ht="12.75">
      <c r="A141" s="46" t="s">
        <v>116</v>
      </c>
      <c r="B141" s="36"/>
      <c r="C141" s="36"/>
      <c r="D141" s="36"/>
      <c r="E141" s="36"/>
      <c r="F141" s="36"/>
      <c r="G141" s="36"/>
      <c r="H141" s="38"/>
    </row>
    <row r="142" spans="1:8" ht="12.75">
      <c r="A142" s="46" t="s">
        <v>184</v>
      </c>
      <c r="B142" s="36"/>
      <c r="C142" s="36"/>
      <c r="D142" s="36"/>
      <c r="E142" s="36"/>
      <c r="F142" s="36"/>
      <c r="G142" s="36"/>
      <c r="H142" s="38"/>
    </row>
    <row r="143" spans="1:8" ht="12.75">
      <c r="A143" s="46" t="s">
        <v>186</v>
      </c>
      <c r="B143" s="36"/>
      <c r="C143" s="36"/>
      <c r="D143" s="36"/>
      <c r="E143" s="36"/>
      <c r="F143" s="36"/>
      <c r="G143" s="36"/>
      <c r="H143" s="38"/>
    </row>
    <row r="144" spans="1:8" ht="12.75">
      <c r="A144" s="46" t="s">
        <v>187</v>
      </c>
      <c r="B144" s="36"/>
      <c r="C144" s="36"/>
      <c r="D144" s="36"/>
      <c r="E144" s="36"/>
      <c r="F144" s="36"/>
      <c r="G144" s="36"/>
      <c r="H144" s="38"/>
    </row>
    <row r="145" spans="1:8" ht="13.5" customHeight="1">
      <c r="A145" s="46" t="s">
        <v>185</v>
      </c>
      <c r="B145" s="36"/>
      <c r="C145" s="36"/>
      <c r="D145" s="36"/>
      <c r="E145" s="36"/>
      <c r="F145" s="36"/>
      <c r="G145" s="36"/>
      <c r="H145" s="38"/>
    </row>
    <row r="146" spans="2:8" ht="13.5" customHeight="1">
      <c r="B146" s="36"/>
      <c r="C146" s="36"/>
      <c r="D146" s="36"/>
      <c r="E146" s="36"/>
      <c r="F146" s="36"/>
      <c r="G146" s="36"/>
      <c r="H146" s="38"/>
    </row>
    <row r="147" spans="1:8" ht="12.75">
      <c r="A147" s="46" t="s">
        <v>106</v>
      </c>
      <c r="B147" s="96"/>
      <c r="C147" s="96"/>
      <c r="D147" s="96"/>
      <c r="E147" s="96"/>
      <c r="F147" s="36"/>
      <c r="G147" s="36"/>
      <c r="H147" s="38"/>
    </row>
    <row r="148" spans="1:8" ht="12.75">
      <c r="A148" s="46" t="s">
        <v>0</v>
      </c>
      <c r="B148" s="117"/>
      <c r="C148" s="117"/>
      <c r="D148" s="117"/>
      <c r="E148" s="117"/>
      <c r="F148" s="36"/>
      <c r="G148" s="36"/>
      <c r="H148" s="38"/>
    </row>
    <row r="149" spans="1:33" s="52" customFormat="1" ht="12.75">
      <c r="A149" s="58"/>
      <c r="H149" s="53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</row>
    <row r="150" spans="1:8" ht="12.75">
      <c r="A150" s="36"/>
      <c r="B150" s="36"/>
      <c r="C150" s="36"/>
      <c r="D150" s="36"/>
      <c r="E150" s="36"/>
      <c r="F150" s="36"/>
      <c r="G150" s="36"/>
      <c r="H150" s="36"/>
    </row>
    <row r="151" s="36" customFormat="1" ht="12.75"/>
  </sheetData>
  <sheetProtection sheet="1" objects="1" scenarios="1" selectLockedCells="1"/>
  <mergeCells count="13">
    <mergeCell ref="B6:H6"/>
    <mergeCell ref="A15:H15"/>
    <mergeCell ref="A16:H16"/>
    <mergeCell ref="G5:H5"/>
    <mergeCell ref="B5:C5"/>
    <mergeCell ref="B7:H7"/>
    <mergeCell ref="B148:E148"/>
    <mergeCell ref="B9:D9"/>
    <mergeCell ref="C8:F8"/>
    <mergeCell ref="F9:H9"/>
    <mergeCell ref="C10:H10"/>
    <mergeCell ref="A97:H97"/>
    <mergeCell ref="F125:H125"/>
  </mergeCells>
  <printOptions/>
  <pageMargins left="0.35" right="0.3" top="1" bottom="1" header="0.5" footer="0.5"/>
  <pageSetup horizontalDpi="600" verticalDpi="600" orientation="portrait" r:id="rId1"/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20" sqref="B20:C20"/>
    </sheetView>
  </sheetViews>
  <sheetFormatPr defaultColWidth="9.140625" defaultRowHeight="12.75"/>
  <cols>
    <col min="1" max="1" width="14.7109375" style="0" customWidth="1"/>
    <col min="2" max="2" width="14.57421875" style="0" customWidth="1"/>
    <col min="7" max="7" width="17.57421875" style="0" bestFit="1" customWidth="1"/>
  </cols>
  <sheetData>
    <row r="1" spans="1:12" ht="19.5" customHeight="1">
      <c r="A1" s="130" t="s">
        <v>119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4"/>
    </row>
    <row r="2" spans="1:12" ht="19.5" customHeight="1">
      <c r="A2" s="132" t="s">
        <v>120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5"/>
    </row>
    <row r="3" spans="1:12" ht="18.75" customHeight="1">
      <c r="A3" s="132" t="s">
        <v>121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5"/>
    </row>
    <row r="4" spans="1:12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5"/>
    </row>
    <row r="5" spans="1:12" ht="26.25" customHeight="1">
      <c r="A5" s="19" t="s">
        <v>122</v>
      </c>
      <c r="B5" s="134">
        <f>Worksheet!B5</f>
        <v>0</v>
      </c>
      <c r="C5" s="135"/>
      <c r="D5" s="135"/>
      <c r="E5" s="135"/>
      <c r="F5" s="135"/>
      <c r="G5" s="20" t="s">
        <v>123</v>
      </c>
      <c r="H5" s="135">
        <f>Worksheet!G5</f>
        <v>0</v>
      </c>
      <c r="I5" s="135"/>
      <c r="J5" s="135"/>
      <c r="K5" s="135"/>
      <c r="L5" s="5"/>
    </row>
    <row r="6" spans="1:12" ht="26.25" customHeight="1">
      <c r="A6" s="19" t="s">
        <v>124</v>
      </c>
      <c r="B6" s="136">
        <f>Worksheet!B9</f>
        <v>0</v>
      </c>
      <c r="C6" s="136"/>
      <c r="D6" s="136"/>
      <c r="E6" s="136"/>
      <c r="F6" s="136"/>
      <c r="G6" s="20" t="s">
        <v>125</v>
      </c>
      <c r="H6" s="136">
        <f>Worksheet!B7</f>
        <v>0</v>
      </c>
      <c r="I6" s="136"/>
      <c r="J6" s="136"/>
      <c r="K6" s="136"/>
      <c r="L6" s="5"/>
    </row>
    <row r="7" spans="1:12" ht="26.25" customHeight="1">
      <c r="A7" s="19" t="s">
        <v>126</v>
      </c>
      <c r="B7" s="17"/>
      <c r="C7" s="137"/>
      <c r="D7" s="137"/>
      <c r="E7" s="137"/>
      <c r="F7" s="137"/>
      <c r="G7" s="137"/>
      <c r="H7" s="137"/>
      <c r="I7" s="137"/>
      <c r="J7" s="137"/>
      <c r="K7" s="137"/>
      <c r="L7" s="5"/>
    </row>
    <row r="8" spans="1:12" ht="27.75" customHeight="1">
      <c r="A8" s="132" t="s">
        <v>127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5"/>
    </row>
    <row r="9" spans="1:12" ht="26.25" customHeight="1">
      <c r="A9" s="19" t="s">
        <v>128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5"/>
    </row>
    <row r="10" spans="1:12" ht="26.25" customHeight="1">
      <c r="A10" s="19" t="s">
        <v>129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5"/>
    </row>
    <row r="11" spans="1:12" ht="26.25" customHeight="1">
      <c r="A11" s="19" t="s">
        <v>130</v>
      </c>
      <c r="B11" s="17"/>
      <c r="C11" s="139"/>
      <c r="D11" s="139"/>
      <c r="E11" s="139"/>
      <c r="F11" s="139"/>
      <c r="G11" s="139"/>
      <c r="H11" s="139"/>
      <c r="I11" s="139"/>
      <c r="J11" s="139"/>
      <c r="K11" s="139"/>
      <c r="L11" s="5"/>
    </row>
    <row r="12" spans="1:12" ht="26.25" customHeight="1">
      <c r="A12" s="19" t="s">
        <v>131</v>
      </c>
      <c r="B12" s="138"/>
      <c r="C12" s="138"/>
      <c r="D12" s="138"/>
      <c r="E12" s="138"/>
      <c r="F12" s="17"/>
      <c r="G12" s="17"/>
      <c r="H12" s="17"/>
      <c r="I12" s="17"/>
      <c r="J12" s="17"/>
      <c r="K12" s="17"/>
      <c r="L12" s="5"/>
    </row>
    <row r="13" spans="1:12" s="2" customFormat="1" ht="26.25" customHeight="1">
      <c r="A13" s="19" t="s">
        <v>132</v>
      </c>
      <c r="B13" s="139"/>
      <c r="C13" s="139"/>
      <c r="D13" s="139"/>
      <c r="E13" s="139"/>
      <c r="F13" s="20" t="s">
        <v>133</v>
      </c>
      <c r="G13" s="17"/>
      <c r="H13" s="138"/>
      <c r="I13" s="138"/>
      <c r="J13" s="138"/>
      <c r="K13" s="138"/>
      <c r="L13" s="5"/>
    </row>
    <row r="14" spans="1:12" ht="15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5"/>
    </row>
    <row r="15" spans="1:12" s="31" customFormat="1" ht="15.75">
      <c r="A15" s="21"/>
      <c r="B15" s="140" t="s">
        <v>134</v>
      </c>
      <c r="C15" s="140"/>
      <c r="D15" s="140" t="s">
        <v>135</v>
      </c>
      <c r="E15" s="140"/>
      <c r="F15" s="140" t="s">
        <v>136</v>
      </c>
      <c r="G15" s="140"/>
      <c r="H15" s="140" t="s">
        <v>94</v>
      </c>
      <c r="I15" s="140"/>
      <c r="J15" s="22"/>
      <c r="K15" s="22"/>
      <c r="L15" s="33"/>
    </row>
    <row r="16" spans="1:12" ht="15.75">
      <c r="A16" s="16"/>
      <c r="B16" s="131"/>
      <c r="C16" s="141"/>
      <c r="D16" s="131"/>
      <c r="E16" s="141"/>
      <c r="F16" s="130"/>
      <c r="G16" s="141"/>
      <c r="H16" s="130"/>
      <c r="I16" s="141"/>
      <c r="J16" s="17"/>
      <c r="K16" s="17"/>
      <c r="L16" s="5"/>
    </row>
    <row r="17" spans="1:12" ht="21.75" customHeight="1">
      <c r="A17" s="16"/>
      <c r="B17" s="142" t="s">
        <v>95</v>
      </c>
      <c r="C17" s="143"/>
      <c r="D17" s="137">
        <v>200</v>
      </c>
      <c r="E17" s="144"/>
      <c r="F17" s="145"/>
      <c r="G17" s="144"/>
      <c r="H17" s="137"/>
      <c r="I17" s="144"/>
      <c r="J17" s="17"/>
      <c r="K17" s="17"/>
      <c r="L17" s="5"/>
    </row>
    <row r="18" spans="1:12" ht="21.75" customHeight="1">
      <c r="A18" s="16"/>
      <c r="B18" s="142" t="s">
        <v>96</v>
      </c>
      <c r="C18" s="143"/>
      <c r="D18" s="137">
        <v>100</v>
      </c>
      <c r="E18" s="144"/>
      <c r="F18" s="145"/>
      <c r="G18" s="144"/>
      <c r="H18" s="137"/>
      <c r="I18" s="144"/>
      <c r="J18" s="17"/>
      <c r="K18" s="17"/>
      <c r="L18" s="5"/>
    </row>
    <row r="19" spans="1:12" ht="21.75" customHeight="1">
      <c r="A19" s="16"/>
      <c r="B19" s="142" t="s">
        <v>97</v>
      </c>
      <c r="C19" s="143"/>
      <c r="D19" s="137">
        <v>75</v>
      </c>
      <c r="E19" s="144"/>
      <c r="F19" s="145"/>
      <c r="G19" s="144"/>
      <c r="H19" s="137"/>
      <c r="I19" s="144"/>
      <c r="J19" s="17"/>
      <c r="K19" s="17"/>
      <c r="L19" s="5"/>
    </row>
    <row r="20" spans="1:12" ht="21.75" customHeight="1">
      <c r="A20" s="16"/>
      <c r="B20" s="142" t="s">
        <v>137</v>
      </c>
      <c r="C20" s="143"/>
      <c r="D20" s="137">
        <v>50</v>
      </c>
      <c r="E20" s="144"/>
      <c r="F20" s="145"/>
      <c r="G20" s="144"/>
      <c r="H20" s="137"/>
      <c r="I20" s="144"/>
      <c r="J20" s="17"/>
      <c r="K20" s="17"/>
      <c r="L20" s="5"/>
    </row>
    <row r="21" spans="1:12" ht="21.75" customHeight="1">
      <c r="A21" s="16"/>
      <c r="B21" s="142" t="s">
        <v>56</v>
      </c>
      <c r="C21" s="143"/>
      <c r="D21" s="137">
        <v>2</v>
      </c>
      <c r="E21" s="144"/>
      <c r="F21" s="145"/>
      <c r="G21" s="144"/>
      <c r="H21" s="137"/>
      <c r="I21" s="144"/>
      <c r="J21" s="17"/>
      <c r="K21" s="17"/>
      <c r="L21" s="5"/>
    </row>
    <row r="22" spans="1:12" ht="21.75" customHeight="1">
      <c r="A22" s="16"/>
      <c r="B22" s="142" t="s">
        <v>138</v>
      </c>
      <c r="C22" s="143"/>
      <c r="D22" s="137">
        <v>1600</v>
      </c>
      <c r="E22" s="144"/>
      <c r="F22" s="145"/>
      <c r="G22" s="144"/>
      <c r="H22" s="137"/>
      <c r="I22" s="144"/>
      <c r="J22" s="17"/>
      <c r="K22" s="17"/>
      <c r="L22" s="5"/>
    </row>
    <row r="23" spans="1:12" ht="21.75" customHeight="1">
      <c r="A23" s="16"/>
      <c r="B23" s="146" t="s">
        <v>139</v>
      </c>
      <c r="C23" s="147"/>
      <c r="D23" s="135">
        <v>400</v>
      </c>
      <c r="E23" s="148"/>
      <c r="F23" s="149"/>
      <c r="G23" s="148"/>
      <c r="H23" s="135"/>
      <c r="I23" s="148"/>
      <c r="J23" s="17"/>
      <c r="K23" s="17"/>
      <c r="L23" s="5"/>
    </row>
    <row r="24" spans="1:12" ht="19.5" customHeight="1">
      <c r="A24" s="23" t="s">
        <v>140</v>
      </c>
      <c r="B24" s="24"/>
      <c r="C24" s="25"/>
      <c r="D24" s="150"/>
      <c r="E24" s="150"/>
      <c r="F24" s="137"/>
      <c r="G24" s="137"/>
      <c r="H24" s="137"/>
      <c r="I24" s="137"/>
      <c r="J24" s="17"/>
      <c r="K24" s="17"/>
      <c r="L24" s="5"/>
    </row>
    <row r="25" spans="1:12" ht="21.75" customHeight="1">
      <c r="A25" s="151" t="s">
        <v>141</v>
      </c>
      <c r="B25" s="152"/>
      <c r="C25" s="17"/>
      <c r="D25" s="17"/>
      <c r="E25" s="17"/>
      <c r="F25" s="153" t="e">
        <f>Worksheet!E71</f>
        <v>#DIV/0!</v>
      </c>
      <c r="G25" s="153"/>
      <c r="H25" s="137"/>
      <c r="I25" s="137"/>
      <c r="J25" s="17"/>
      <c r="K25" s="17"/>
      <c r="L25" s="5"/>
    </row>
    <row r="26" spans="1:12" ht="15.75">
      <c r="A26" s="26"/>
      <c r="B26" s="20"/>
      <c r="C26" s="17"/>
      <c r="D26" s="17"/>
      <c r="E26" s="17"/>
      <c r="F26" s="17"/>
      <c r="G26" s="17"/>
      <c r="H26" s="17"/>
      <c r="I26" s="17"/>
      <c r="J26" s="17"/>
      <c r="K26" s="17"/>
      <c r="L26" s="5"/>
    </row>
    <row r="27" spans="1:12" ht="15.75">
      <c r="A27" s="27" t="s">
        <v>142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5"/>
    </row>
    <row r="28" spans="1:12" ht="15.75">
      <c r="A28" s="2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5"/>
    </row>
    <row r="29" spans="1:12" ht="16.5" customHeight="1">
      <c r="A29" s="154" t="s">
        <v>143</v>
      </c>
      <c r="B29" s="155"/>
      <c r="C29" s="155"/>
      <c r="D29" s="155"/>
      <c r="E29" s="155"/>
      <c r="F29" s="155"/>
      <c r="G29" s="155"/>
      <c r="H29" s="29"/>
      <c r="I29" s="29"/>
      <c r="J29" s="29"/>
      <c r="K29" s="29"/>
      <c r="L29" s="5"/>
    </row>
    <row r="30" spans="1:12" ht="16.5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5"/>
    </row>
    <row r="31" spans="1:12" ht="30" customHeight="1">
      <c r="A31" s="156" t="s">
        <v>144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5"/>
    </row>
    <row r="32" spans="1:12" ht="16.5" customHeight="1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5"/>
    </row>
    <row r="33" spans="1:12" ht="16.5" customHeight="1">
      <c r="A33" s="154" t="s">
        <v>145</v>
      </c>
      <c r="B33" s="155"/>
      <c r="C33" s="155"/>
      <c r="D33" s="155"/>
      <c r="E33" s="155"/>
      <c r="F33" s="155"/>
      <c r="G33" s="155"/>
      <c r="H33" s="29"/>
      <c r="I33" s="29"/>
      <c r="J33" s="29"/>
      <c r="K33" s="29"/>
      <c r="L33" s="5"/>
    </row>
    <row r="34" spans="1:12" ht="15.7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5"/>
    </row>
    <row r="35" spans="1:12" ht="15.75">
      <c r="A35" s="28" t="s">
        <v>146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5"/>
    </row>
    <row r="36" spans="1:12" ht="15.75">
      <c r="A36" s="30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5"/>
    </row>
    <row r="37" spans="1:12" ht="26.25" customHeight="1">
      <c r="A37" s="23" t="s">
        <v>147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8" t="s">
        <v>150</v>
      </c>
    </row>
    <row r="38" spans="1:12" ht="26.25" customHeight="1">
      <c r="A38" s="159" t="s">
        <v>148</v>
      </c>
      <c r="B38" s="160"/>
      <c r="C38" s="158"/>
      <c r="D38" s="158"/>
      <c r="E38" s="158"/>
      <c r="F38" s="158"/>
      <c r="G38" s="158"/>
      <c r="H38" s="158"/>
      <c r="I38" s="158"/>
      <c r="J38" s="158"/>
      <c r="K38" s="158"/>
      <c r="L38" s="5"/>
    </row>
    <row r="39" spans="1:12" ht="26.25" customHeight="1">
      <c r="A39" s="151" t="s">
        <v>149</v>
      </c>
      <c r="B39" s="152"/>
      <c r="C39" s="161"/>
      <c r="D39" s="161"/>
      <c r="E39" s="161"/>
      <c r="F39" s="161"/>
      <c r="G39" s="161"/>
      <c r="H39" s="32" t="s">
        <v>0</v>
      </c>
      <c r="I39" s="162"/>
      <c r="J39" s="162"/>
      <c r="K39" s="162"/>
      <c r="L39" s="5"/>
    </row>
    <row r="40" spans="1:12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5"/>
    </row>
    <row r="41" spans="1:12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5"/>
    </row>
    <row r="42" spans="1:12" ht="12.75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7"/>
    </row>
  </sheetData>
  <sheetProtection sheet="1" objects="1" scenarios="1" selectLockedCells="1"/>
  <mergeCells count="66">
    <mergeCell ref="A39:B39"/>
    <mergeCell ref="C39:G39"/>
    <mergeCell ref="I39:K39"/>
    <mergeCell ref="A29:G29"/>
    <mergeCell ref="A31:K31"/>
    <mergeCell ref="A33:G33"/>
    <mergeCell ref="B37:K37"/>
    <mergeCell ref="A38:B38"/>
    <mergeCell ref="C38:K38"/>
    <mergeCell ref="D24:E24"/>
    <mergeCell ref="F24:G24"/>
    <mergeCell ref="H24:I24"/>
    <mergeCell ref="A25:B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E13"/>
    <mergeCell ref="H13:K13"/>
    <mergeCell ref="B15:C15"/>
    <mergeCell ref="D15:E15"/>
    <mergeCell ref="F15:G15"/>
    <mergeCell ref="H15:I15"/>
    <mergeCell ref="C7:K7"/>
    <mergeCell ref="A8:K8"/>
    <mergeCell ref="B9:K9"/>
    <mergeCell ref="B10:K10"/>
    <mergeCell ref="C11:K11"/>
    <mergeCell ref="B12:E12"/>
    <mergeCell ref="A1:K1"/>
    <mergeCell ref="A2:K2"/>
    <mergeCell ref="A3:K3"/>
    <mergeCell ref="B5:F5"/>
    <mergeCell ref="H5:K5"/>
    <mergeCell ref="B6:F6"/>
    <mergeCell ref="H6:K6"/>
  </mergeCells>
  <printOptions/>
  <pageMargins left="0.5" right="0.2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Ocean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Blazer</dc:creator>
  <cp:keywords/>
  <dc:description/>
  <cp:lastModifiedBy>Bill Funkhouser</cp:lastModifiedBy>
  <cp:lastPrinted>2014-01-16T15:45:41Z</cp:lastPrinted>
  <dcterms:created xsi:type="dcterms:W3CDTF">2011-02-28T15:42:45Z</dcterms:created>
  <dcterms:modified xsi:type="dcterms:W3CDTF">2014-01-16T21:05:41Z</dcterms:modified>
  <cp:category/>
  <cp:version/>
  <cp:contentType/>
  <cp:contentStatus/>
</cp:coreProperties>
</file>