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680" windowWidth="21600" windowHeight="14520" activeTab="0"/>
  </bookViews>
  <sheets>
    <sheet name="Worksheet" sheetId="1" r:id="rId1"/>
    <sheet name="CAM" sheetId="2" r:id="rId2"/>
    <sheet name="Landscape Worksheet" sheetId="3" r:id="rId3"/>
    <sheet name="Ocean Plants" sheetId="4" r:id="rId4"/>
    <sheet name="East Coastal Plans" sheetId="5" r:id="rId5"/>
    <sheet name="West Coastal Plants" sheetId="6" r:id="rId6"/>
    <sheet name="Critical Area Buffer-setback" sheetId="7" r:id="rId7"/>
    <sheet name="Wetland Plants" sheetId="8" r:id="rId8"/>
    <sheet name="single family Standard Plan" sheetId="9" r:id="rId9"/>
    <sheet name="Plants" sheetId="10" r:id="rId10"/>
  </sheets>
  <definedNames>
    <definedName name="_xlnm.Print_Area" localSheetId="1">'CAM'!$B$1:$I$41</definedName>
    <definedName name="_xlnm.Print_Area" localSheetId="0">'Worksheet'!$A$1:$H$147</definedName>
    <definedName name="Text100" localSheetId="0">'Worksheet'!#REF!</definedName>
    <definedName name="Text101" localSheetId="0">'Worksheet'!#REF!</definedName>
    <definedName name="Text102" localSheetId="0">'Worksheet'!#REF!</definedName>
    <definedName name="Text103" localSheetId="0">'Worksheet'!#REF!</definedName>
    <definedName name="Text104" localSheetId="0">'Worksheet'!#REF!</definedName>
    <definedName name="Text105" localSheetId="0">'Worksheet'!#REF!</definedName>
    <definedName name="Text106" localSheetId="0">'Worksheet'!#REF!</definedName>
    <definedName name="Text107" localSheetId="0">'Worksheet'!#REF!</definedName>
    <definedName name="Text108" localSheetId="0">'Worksheet'!#REF!</definedName>
    <definedName name="Text109" localSheetId="0">'Worksheet'!#REF!</definedName>
    <definedName name="Text110" localSheetId="0">'Worksheet'!$A$123</definedName>
    <definedName name="Text77" localSheetId="0">'Worksheet'!#REF!</definedName>
    <definedName name="Text78" localSheetId="0">'Worksheet'!#REF!</definedName>
    <definedName name="Text79" localSheetId="0">'Worksheet'!#REF!</definedName>
    <definedName name="Text80" localSheetId="0">'Worksheet'!#REF!</definedName>
    <definedName name="Text81" localSheetId="0">'Worksheet'!#REF!</definedName>
    <definedName name="Text82" localSheetId="0">'Worksheet'!#REF!</definedName>
    <definedName name="Text83" localSheetId="0">'Worksheet'!#REF!</definedName>
    <definedName name="Text84" localSheetId="0">'Worksheet'!#REF!</definedName>
    <definedName name="Text85" localSheetId="0">'Worksheet'!#REF!</definedName>
    <definedName name="Text86" localSheetId="0">'Worksheet'!#REF!</definedName>
    <definedName name="Text87" localSheetId="0">'Worksheet'!#REF!</definedName>
    <definedName name="Text88" localSheetId="0">'Worksheet'!#REF!</definedName>
    <definedName name="Text89" localSheetId="0">'Worksheet'!#REF!</definedName>
    <definedName name="Text90" localSheetId="0">'Worksheet'!#REF!</definedName>
    <definedName name="Text91" localSheetId="0">'Worksheet'!#REF!</definedName>
    <definedName name="Text92" localSheetId="0">'Worksheet'!#REF!</definedName>
    <definedName name="Text94" localSheetId="0">'Worksheet'!#REF!</definedName>
    <definedName name="Text95" localSheetId="0">'Worksheet'!#REF!</definedName>
    <definedName name="Text96" localSheetId="0">'Worksheet'!#REF!</definedName>
    <definedName name="Text98" localSheetId="0">'Worksheet'!#REF!</definedName>
    <definedName name="Text99" localSheetId="0">'Worksheet'!#REF!</definedName>
  </definedNames>
  <calcPr fullCalcOnLoad="1"/>
</workbook>
</file>

<file path=xl/sharedStrings.xml><?xml version="1.0" encoding="utf-8"?>
<sst xmlns="http://schemas.openxmlformats.org/spreadsheetml/2006/main" count="407" uniqueCount="376">
  <si>
    <t>Date</t>
  </si>
  <si>
    <t>Permit Number</t>
  </si>
  <si>
    <t>Town of Ocean City</t>
  </si>
  <si>
    <t>Project Name</t>
  </si>
  <si>
    <t>Project Address</t>
  </si>
  <si>
    <t>Zoning</t>
  </si>
  <si>
    <t>Property Owner</t>
  </si>
  <si>
    <t>Property Owner Address</t>
  </si>
  <si>
    <t>Phone Number</t>
  </si>
  <si>
    <t>Is project in the 100-foot buffer?</t>
  </si>
  <si>
    <t>Yes</t>
  </si>
  <si>
    <t>No</t>
  </si>
  <si>
    <r>
      <t xml:space="preserve">II. </t>
    </r>
    <r>
      <rPr>
        <b/>
        <u val="single"/>
        <sz val="10"/>
        <rFont val="Arial"/>
        <family val="2"/>
      </rPr>
      <t>SETBACK REQUIREMENTS</t>
    </r>
  </si>
  <si>
    <r>
      <t xml:space="preserve">I.  </t>
    </r>
    <r>
      <rPr>
        <b/>
        <u val="single"/>
        <sz val="10"/>
        <rFont val="Arial"/>
        <family val="2"/>
      </rPr>
      <t>PROJECT DESCRIPTION</t>
    </r>
  </si>
  <si>
    <t>(pervious construction details required)</t>
  </si>
  <si>
    <t>Parcel/lot size of upland area:</t>
  </si>
  <si>
    <t>25,000 sf to 39,999 sf setback = 20'</t>
  </si>
  <si>
    <t>15,000 sf to 24,999 sf setback  = 15'</t>
  </si>
  <si>
    <t xml:space="preserve">Up to 15,000sf setback = 10' except for </t>
  </si>
  <si>
    <t xml:space="preserve">Residential R-1 = 15' </t>
  </si>
  <si>
    <t>Mobile home MH = 5'</t>
  </si>
  <si>
    <t xml:space="preserve">Setback area (SB) = (SW) * (SL) : </t>
  </si>
  <si>
    <t>(SW)</t>
  </si>
  <si>
    <t>*</t>
  </si>
  <si>
    <t>(SL)</t>
  </si>
  <si>
    <t>=</t>
  </si>
  <si>
    <t>(SB)</t>
  </si>
  <si>
    <t>Setback planting requirement (REQ)</t>
  </si>
  <si>
    <t>Setback length sf (SL) =</t>
  </si>
  <si>
    <t>(REQ)</t>
  </si>
  <si>
    <t>Landscaping Plan for setback required</t>
  </si>
  <si>
    <t>Site Area (square feet) = (SA)</t>
  </si>
  <si>
    <t>(See attached SWM computations)</t>
  </si>
  <si>
    <r>
      <t xml:space="preserve">If required, </t>
    </r>
    <r>
      <rPr>
        <sz val="10"/>
        <rFont val="Arial"/>
        <family val="2"/>
      </rPr>
      <t xml:space="preserve"> Area of site treated by BMP = (SWM)</t>
    </r>
  </si>
  <si>
    <t>Vegetation removed Critical Area 1:1 = (VRCA)</t>
  </si>
  <si>
    <t>Vegetation removed Buffer Area 2:1 = (VRBA)</t>
  </si>
  <si>
    <r>
      <t xml:space="preserve">III. </t>
    </r>
    <r>
      <rPr>
        <b/>
        <u val="single"/>
        <sz val="10"/>
        <rFont val="Arial"/>
        <family val="2"/>
      </rPr>
      <t>SITE CONDITIONS</t>
    </r>
  </si>
  <si>
    <r>
      <t xml:space="preserve">IV </t>
    </r>
    <r>
      <rPr>
        <b/>
        <u val="single"/>
        <sz val="10"/>
        <rFont val="Arial"/>
        <family val="2"/>
      </rPr>
      <t>CRITICAL AREA MITIGATION CALCULATIONS</t>
    </r>
  </si>
  <si>
    <t>CAM Factor (CF%)</t>
  </si>
  <si>
    <r>
      <t xml:space="preserve">Must provide SWM plan and details with 10% rule, </t>
    </r>
    <r>
      <rPr>
        <i/>
        <sz val="10"/>
        <rFont val="Arial"/>
        <family val="2"/>
      </rPr>
      <t>if required</t>
    </r>
  </si>
  <si>
    <t>Landscaping</t>
  </si>
  <si>
    <t>Size</t>
  </si>
  <si>
    <t>Placement</t>
  </si>
  <si>
    <t>Large Tree</t>
  </si>
  <si>
    <t>14’ on center</t>
  </si>
  <si>
    <t>Small Tree</t>
  </si>
  <si>
    <t>10’ on center</t>
  </si>
  <si>
    <t>Large Shrub</t>
  </si>
  <si>
    <t>36” min hght/sprd</t>
  </si>
  <si>
    <t>8’ on center</t>
  </si>
  <si>
    <t>Small Shrub</t>
  </si>
  <si>
    <t>24” min hght/sprd</t>
  </si>
  <si>
    <t>5’ on center</t>
  </si>
  <si>
    <t>Plants</t>
  </si>
  <si>
    <t>1-2’ on center</t>
  </si>
  <si>
    <t>Rain Garden 5 x 5</t>
  </si>
  <si>
    <t>1 shrub 3 plants</t>
  </si>
  <si>
    <t>Drainage area 500 sf</t>
  </si>
  <si>
    <t>Rain Garden 10 x 10</t>
  </si>
  <si>
    <t>1 tree, 3 shrubs, 9 plants</t>
  </si>
  <si>
    <t>Drainage area 2000 sf</t>
  </si>
  <si>
    <r>
      <t xml:space="preserve">V. </t>
    </r>
    <r>
      <rPr>
        <b/>
        <u val="single"/>
        <sz val="10"/>
        <rFont val="Arial"/>
        <family val="2"/>
      </rPr>
      <t>AFFORESTATION CHECK</t>
    </r>
  </si>
  <si>
    <t>The area of PL must be plantable</t>
  </si>
  <si>
    <t>Afforestation (AFF):</t>
  </si>
  <si>
    <t>Plantable area (PL):</t>
  </si>
  <si>
    <t>Must provide:</t>
  </si>
  <si>
    <t>Site plan with lot coverage tabulated</t>
  </si>
  <si>
    <t xml:space="preserve">* </t>
  </si>
  <si>
    <t xml:space="preserve">(SA) * 15% </t>
  </si>
  <si>
    <t>(SA)-(PC)</t>
  </si>
  <si>
    <t>-</t>
  </si>
  <si>
    <t>(PL)</t>
  </si>
  <si>
    <t>Parcel Size  (SA)</t>
  </si>
  <si>
    <t>Proposed coverage sf (including decks = (PC)</t>
  </si>
  <si>
    <t>(SA)</t>
  </si>
  <si>
    <t>(PC)</t>
  </si>
  <si>
    <t>(AFF)</t>
  </si>
  <si>
    <t>(PC)-(SWM)/(SA)</t>
  </si>
  <si>
    <t>Critical Area Mitigation (CAM)</t>
  </si>
  <si>
    <t>Program Fee (FEE)</t>
  </si>
  <si>
    <t>Vegetation removed (VEG)</t>
  </si>
  <si>
    <t>Net Landscaping (NET)</t>
  </si>
  <si>
    <t>(VRBA) + (VRCA)</t>
  </si>
  <si>
    <t>(CAM) - (FEE)</t>
  </si>
  <si>
    <t>(Trees that must be replaced in addition to NET below)</t>
  </si>
  <si>
    <r>
      <t xml:space="preserve">VI. </t>
    </r>
    <r>
      <rPr>
        <b/>
        <u val="single"/>
        <sz val="10"/>
        <rFont val="Arial"/>
        <family val="2"/>
      </rPr>
      <t>HABITAT PROTECTION</t>
    </r>
  </si>
  <si>
    <t>Proposed landscape/mitigation plan with plants schedule</t>
  </si>
  <si>
    <t>Proposed</t>
  </si>
  <si>
    <t>Credit</t>
  </si>
  <si>
    <t>Quantity New</t>
  </si>
  <si>
    <t>Total</t>
  </si>
  <si>
    <t>Large tree</t>
  </si>
  <si>
    <t>Small tree</t>
  </si>
  <si>
    <t>Large shrub</t>
  </si>
  <si>
    <t>Plant</t>
  </si>
  <si>
    <t>5 x 5</t>
  </si>
  <si>
    <t>10 x 10</t>
  </si>
  <si>
    <t xml:space="preserve">Other BMP </t>
  </si>
  <si>
    <t xml:space="preserve">(Required Minimum 15% of parcel)        </t>
  </si>
  <si>
    <r>
      <t xml:space="preserve">VIII.  </t>
    </r>
    <r>
      <rPr>
        <b/>
        <u val="single"/>
        <sz val="10"/>
        <rFont val="Arial"/>
        <family val="2"/>
      </rPr>
      <t>SITE PLAN REQUIREMENTS</t>
    </r>
  </si>
  <si>
    <t>including street name, tax map and parcel info.</t>
  </si>
  <si>
    <t xml:space="preserve">Review by </t>
  </si>
  <si>
    <t>(&gt;50 % of site with or without SWM Credit)</t>
  </si>
  <si>
    <t>Notes:</t>
  </si>
  <si>
    <t>(If no go to section III)</t>
  </si>
  <si>
    <t>If work is in setback, mitigation planting must be provided in setback first.</t>
  </si>
  <si>
    <t xml:space="preserve">Remaining 40% of setback must be vegetated.  </t>
  </si>
  <si>
    <t>40,000 sf or more setback = 25'</t>
  </si>
  <si>
    <t>Setback width sf (SW) =</t>
  </si>
  <si>
    <t xml:space="preserve">For Lots of 40,000 square feet or greater, the applicant must consult with the Maryland Department of Natural </t>
  </si>
  <si>
    <t>Replacement Landscape Required</t>
  </si>
  <si>
    <t>2. Title block, including name of the project or development and the names of the property owner, project data</t>
  </si>
  <si>
    <t>11. Limit of all proposed clearing, grading and disturbance.</t>
  </si>
  <si>
    <t>Critical Area Project Application</t>
  </si>
  <si>
    <t>TOWN OF OCEAN CITY</t>
  </si>
  <si>
    <t>ENGINEERING INSPECTION DEPARTMENT</t>
  </si>
  <si>
    <t>CRITICAL AREA MITIGATION</t>
  </si>
  <si>
    <t>DATE:</t>
  </si>
  <si>
    <t>PERMIT:</t>
  </si>
  <si>
    <t>OWNER:</t>
  </si>
  <si>
    <t>LOCATION:</t>
  </si>
  <si>
    <t>CONTRACTROR:</t>
  </si>
  <si>
    <r>
      <t>Landscaping</t>
    </r>
    <r>
      <rPr>
        <sz val="12"/>
        <rFont val="Times New Roman"/>
        <family val="1"/>
      </rPr>
      <t xml:space="preserve"> </t>
    </r>
  </si>
  <si>
    <t xml:space="preserve">  Quantity         Total</t>
  </si>
  <si>
    <t>Small shrub</t>
  </si>
  <si>
    <t>Lg. rain garden</t>
  </si>
  <si>
    <t>Sm. rain garden</t>
  </si>
  <si>
    <t>Total Provided</t>
  </si>
  <si>
    <t>Total Required</t>
  </si>
  <si>
    <t xml:space="preserve">  </t>
  </si>
  <si>
    <t>Signatures:</t>
  </si>
  <si>
    <t>Contractor</t>
  </si>
  <si>
    <t>Environmental Engineer</t>
  </si>
  <si>
    <t>C/O  Release OK</t>
  </si>
  <si>
    <t>Unit Cost</t>
  </si>
  <si>
    <t>Date:</t>
  </si>
  <si>
    <t>Conversion POINTS</t>
  </si>
  <si>
    <t>+</t>
  </si>
  <si>
    <t>REMOVED</t>
  </si>
  <si>
    <t>TOTAL POINTS</t>
  </si>
  <si>
    <t>PC)(CF%)</t>
  </si>
  <si>
    <t>Non-conforming replacement/repair and maintenance for existing decks and walkways are allowed to remain,</t>
  </si>
  <si>
    <t xml:space="preserve">however, existing decks allowed must be built pervious.  Removal of concrete must be replaced with pervious material. </t>
  </si>
  <si>
    <t>Points</t>
  </si>
  <si>
    <t>Dollars</t>
  </si>
  <si>
    <t>&gt; 2” caliper</t>
  </si>
  <si>
    <t>&gt; 1.5” caliper</t>
  </si>
  <si>
    <t>Landscaping plan with credits (Existing trees not included, but should be shown on plan)</t>
  </si>
  <si>
    <t>(CAM) * 10%*($1)</t>
  </si>
  <si>
    <t xml:space="preserve">The plantable area must be vegetated for 15% of SA or LOD </t>
  </si>
  <si>
    <t>If existing conditions % is &lt; 15% of SA or LOD, site is grandfathered at that percentage and it must be maintained</t>
  </si>
  <si>
    <t>Resources to determine the existence of any Habitat Protection Areas that may be affected by the proposed development.</t>
  </si>
  <si>
    <t>NET</t>
  </si>
  <si>
    <t>OWED</t>
  </si>
  <si>
    <t>MITIGATION =</t>
  </si>
  <si>
    <r>
      <t xml:space="preserve">Mitigation </t>
    </r>
    <r>
      <rPr>
        <b/>
        <sz val="10"/>
        <rFont val="Arial"/>
        <family val="2"/>
      </rPr>
      <t>PLUS</t>
    </r>
    <r>
      <rPr>
        <sz val="10"/>
        <rFont val="Arial"/>
        <family val="2"/>
      </rPr>
      <t xml:space="preserve">  removed landscaping</t>
    </r>
  </si>
  <si>
    <t>1. Site Plan drawn to scale.</t>
  </si>
  <si>
    <t>3. Property lines and approximate location of adjoining property structures.</t>
  </si>
  <si>
    <t>4. North arrow, scale and legend.</t>
  </si>
  <si>
    <t>5. All improvements and lot coverage tabulated.</t>
  </si>
  <si>
    <t>7. Drainage area to each stormwater control.</t>
  </si>
  <si>
    <t>8. Existing and proposed grades.</t>
  </si>
  <si>
    <t>9. Positive drainage toward the Town right-of-way.</t>
  </si>
  <si>
    <t>10. Containment on property lines to prevent drainage onto adjoining lots.</t>
  </si>
  <si>
    <t>12. Existing and proposed vegetation, quantity, size and type.  Include botanical name.</t>
  </si>
  <si>
    <t>6. Location and type of stormwater controls and construction details.</t>
  </si>
  <si>
    <t>Critical Area site plan must be drawn to scale and shall include the following information:</t>
  </si>
  <si>
    <t>13.  High water line, bulkhead, rip/rap or delineation of private and state tidal wetlands and delineation of non- tidal wetlands.</t>
  </si>
  <si>
    <t>14.  The 100' foot buffer and setback line delineated.</t>
  </si>
  <si>
    <t>15.  Habitat protection areas (if applicable).</t>
  </si>
  <si>
    <t>No impervious structures allowed in setback. Pervious deck and walkways allowed to cover 60% of setback.</t>
  </si>
  <si>
    <r>
      <t xml:space="preserve">VII. </t>
    </r>
    <r>
      <rPr>
        <b/>
        <u val="single"/>
        <sz val="10"/>
        <rFont val="Arial"/>
        <family val="2"/>
      </rPr>
      <t>LANDSCAPE REQUIREMENTS</t>
    </r>
  </si>
  <si>
    <t>* except for sidewalk extension with pervious pavers are considered plantable</t>
  </si>
  <si>
    <t>20% Minimum (.2)</t>
  </si>
  <si>
    <r>
      <t xml:space="preserve">TOTAL </t>
    </r>
    <r>
      <rPr>
        <b/>
        <sz val="10"/>
        <rFont val="Arial"/>
        <family val="2"/>
      </rPr>
      <t>PROPOSED</t>
    </r>
  </si>
  <si>
    <r>
      <t>TOTAL POINTS-PROPOSED</t>
    </r>
    <r>
      <rPr>
        <sz val="10"/>
        <rFont val="Arial"/>
        <family val="2"/>
      </rPr>
      <t xml:space="preserve"> * $1.00=MITIGATION FEE OWED</t>
    </r>
  </si>
  <si>
    <t>..\..\..\1 SWM Program Info\Maintenance Agreements\SWM maintenance and inspection agreement2015.doc</t>
  </si>
  <si>
    <t>Minimum Landscaping Requirements for Lot size and Planting Schedule</t>
  </si>
  <si>
    <t xml:space="preserve">15% for Single Family lots  </t>
  </si>
  <si>
    <t>2,000 Sf or less</t>
  </si>
  <si>
    <t>300 Points</t>
  </si>
  <si>
    <t xml:space="preserve">1 small tree </t>
  </si>
  <si>
    <t>4 small shurbs</t>
  </si>
  <si>
    <t>2,000 to 3,000</t>
  </si>
  <si>
    <t>450 points</t>
  </si>
  <si>
    <t>1 small tree</t>
  </si>
  <si>
    <t>7 small shrubs</t>
  </si>
  <si>
    <t>3,000 to 4,000</t>
  </si>
  <si>
    <t>600 points</t>
  </si>
  <si>
    <t>2 large shrubs</t>
  </si>
  <si>
    <t>9 small shrubs</t>
  </si>
  <si>
    <t>4,000 to 5,000</t>
  </si>
  <si>
    <t>750 points</t>
  </si>
  <si>
    <t>10 small shrubs</t>
  </si>
  <si>
    <t>5,000 to 6,000</t>
  </si>
  <si>
    <t>900 points</t>
  </si>
  <si>
    <t>3 large Shrubs</t>
  </si>
  <si>
    <t>14 small shrubs</t>
  </si>
  <si>
    <t>7,000 to 8,000</t>
  </si>
  <si>
    <t>1200 points</t>
  </si>
  <si>
    <t>1 large tree</t>
  </si>
  <si>
    <t>2 small treee</t>
  </si>
  <si>
    <t>4 large shrubs</t>
  </si>
  <si>
    <t>9,000 to 10,000</t>
  </si>
  <si>
    <t>1500 points</t>
  </si>
  <si>
    <t>6 large shrubs</t>
  </si>
  <si>
    <t>13 small shrubs</t>
  </si>
  <si>
    <t>10,000 to 11,000</t>
  </si>
  <si>
    <t>1650 points</t>
  </si>
  <si>
    <t>7 large shrubs</t>
  </si>
  <si>
    <t>18 small shrubs</t>
  </si>
  <si>
    <t>over 11,000</t>
  </si>
  <si>
    <t>15% of lot size</t>
  </si>
  <si>
    <t>varies with lot size</t>
  </si>
  <si>
    <t>Additional landscaping will apply toward Critical Area Mitigation Requirement.</t>
  </si>
  <si>
    <t>5' tree with 2" caliper</t>
  </si>
  <si>
    <t>5' tree with 1.5' caliper</t>
  </si>
  <si>
    <t>3 gal 3' tall or wide</t>
  </si>
  <si>
    <t>2 gal 2' tall or wide</t>
  </si>
  <si>
    <t xml:space="preserve">box elder  </t>
  </si>
  <si>
    <t>serviceberry, shadbush</t>
  </si>
  <si>
    <t xml:space="preserve"> smooth alder</t>
  </si>
  <si>
    <t>sweet fern</t>
  </si>
  <si>
    <t>red  maple</t>
  </si>
  <si>
    <t>paw paw</t>
  </si>
  <si>
    <t>Devil’s walking stick</t>
  </si>
  <si>
    <t>strawberry bush,hearts -a -bustin’</t>
  </si>
  <si>
    <t>river birch</t>
  </si>
  <si>
    <t>chinquapin</t>
  </si>
  <si>
    <t>possom haw</t>
  </si>
  <si>
    <t>black huckleberry</t>
  </si>
  <si>
    <t>mockemut hickory</t>
  </si>
  <si>
    <t>eastern redbud</t>
  </si>
  <si>
    <t>mountain laurel</t>
  </si>
  <si>
    <t>dangleberry</t>
  </si>
  <si>
    <t>bitternut hickory</t>
  </si>
  <si>
    <t>white fringetree</t>
  </si>
  <si>
    <t>shining or winged sumac</t>
  </si>
  <si>
    <t>dense St Joh's wort</t>
  </si>
  <si>
    <t>pignut hickory</t>
  </si>
  <si>
    <t>flowering dogwood</t>
  </si>
  <si>
    <t>staghorn sumac</t>
  </si>
  <si>
    <t>sheep laurel</t>
  </si>
  <si>
    <t>shagbark hickory</t>
  </si>
  <si>
    <t>cockspur hawthorn</t>
  </si>
  <si>
    <t>black haw</t>
  </si>
  <si>
    <t>stagger-bush</t>
  </si>
  <si>
    <t>hackberry</t>
  </si>
  <si>
    <t>southern thorn</t>
  </si>
  <si>
    <t>red chokeberry</t>
  </si>
  <si>
    <t>beach plum</t>
  </si>
  <si>
    <t>Atlantic white cedar</t>
  </si>
  <si>
    <t>American holly</t>
  </si>
  <si>
    <t>high-tide bush, groundsel tree</t>
  </si>
  <si>
    <t>swarf or coast azalea</t>
  </si>
  <si>
    <t>common persimmon</t>
  </si>
  <si>
    <t>eastern red cedar</t>
  </si>
  <si>
    <t>American beautyberry</t>
  </si>
  <si>
    <t>pature rose</t>
  </si>
  <si>
    <t>American beech</t>
  </si>
  <si>
    <t>sweetbay magnolia</t>
  </si>
  <si>
    <t>buttonbush</t>
  </si>
  <si>
    <t>early lowbush blueberry</t>
  </si>
  <si>
    <t>white ash</t>
  </si>
  <si>
    <t>eastern hop - hornbeam, ironwood</t>
  </si>
  <si>
    <t>sweet pepperbush, summersweet</t>
  </si>
  <si>
    <t>maple-leaved arrowwood</t>
  </si>
  <si>
    <t>green ash</t>
  </si>
  <si>
    <t>southern crabapple</t>
  </si>
  <si>
    <t>silky dogwood</t>
  </si>
  <si>
    <t>Azelea</t>
  </si>
  <si>
    <t>black walnut</t>
  </si>
  <si>
    <t>sweet crabapple</t>
  </si>
  <si>
    <t>wigh hazel</t>
  </si>
  <si>
    <t>Roses</t>
  </si>
  <si>
    <t>sweet gum</t>
  </si>
  <si>
    <t>sassafras</t>
  </si>
  <si>
    <t>inkberry</t>
  </si>
  <si>
    <t>Yucca</t>
  </si>
  <si>
    <t>tulip poplar</t>
  </si>
  <si>
    <t>Crepe Myrtle</t>
  </si>
  <si>
    <t>winterberry</t>
  </si>
  <si>
    <t>Fountain Grasses</t>
  </si>
  <si>
    <t>red mulberry</t>
  </si>
  <si>
    <t>Arborvites</t>
  </si>
  <si>
    <t>tassel-white, Virginia sweetspire</t>
  </si>
  <si>
    <t>black gum, sourgum</t>
  </si>
  <si>
    <t>fetterbush</t>
  </si>
  <si>
    <t>shortleaf pine</t>
  </si>
  <si>
    <t>spicebush</t>
  </si>
  <si>
    <t>pitch pine</t>
  </si>
  <si>
    <t>male-berry</t>
  </si>
  <si>
    <t>loblolly pine</t>
  </si>
  <si>
    <t>wax myrtle, southern bayberry</t>
  </si>
  <si>
    <t>Virginia pine</t>
  </si>
  <si>
    <t>northern bayberry</t>
  </si>
  <si>
    <t>American sycamore</t>
  </si>
  <si>
    <t>pink azalea,pinxterbloom</t>
  </si>
  <si>
    <t>black or wild cherry</t>
  </si>
  <si>
    <t>swamp azalea</t>
  </si>
  <si>
    <t>white oak</t>
  </si>
  <si>
    <t>sweet or smooth sumac</t>
  </si>
  <si>
    <t>swamp white oak</t>
  </si>
  <si>
    <t>swamp rose</t>
  </si>
  <si>
    <t>scarlet oak</t>
  </si>
  <si>
    <t>common elderberry</t>
  </si>
  <si>
    <t>red oak</t>
  </si>
  <si>
    <t>highbush blueberry</t>
  </si>
  <si>
    <t>blackjack oak</t>
  </si>
  <si>
    <t>deerberry</t>
  </si>
  <si>
    <t>swamp chestnut oak</t>
  </si>
  <si>
    <t>souther arrowwood</t>
  </si>
  <si>
    <t>water oak</t>
  </si>
  <si>
    <t>naked witherod</t>
  </si>
  <si>
    <t>pin oak</t>
  </si>
  <si>
    <t>chestnut oak</t>
  </si>
  <si>
    <t>northern red oak</t>
  </si>
  <si>
    <t>post oak</t>
  </si>
  <si>
    <t>black oak</t>
  </si>
  <si>
    <t>black locust</t>
  </si>
  <si>
    <t>black willow</t>
  </si>
  <si>
    <t>bald cypress</t>
  </si>
  <si>
    <t>American basswood</t>
  </si>
  <si>
    <t>American elm</t>
  </si>
  <si>
    <t>Native Plants</t>
  </si>
  <si>
    <t>Non Native Plants</t>
  </si>
  <si>
    <t xml:space="preserve">Large Trees 200 </t>
  </si>
  <si>
    <t>Small trees 100</t>
  </si>
  <si>
    <t>Large Shrubs 75</t>
  </si>
  <si>
    <t>Small shrubs 50</t>
  </si>
  <si>
    <t>Email  Address</t>
  </si>
  <si>
    <t xml:space="preserve">This for trees and large shurbs per  </t>
  </si>
  <si>
    <t>conversion chart below</t>
  </si>
  <si>
    <t xml:space="preserve">Outside 5' perimeter of </t>
  </si>
  <si>
    <t>development activity</t>
  </si>
  <si>
    <t>Rain Gardens for Single Family Property only</t>
  </si>
  <si>
    <t>Must show drainage area to RG</t>
  </si>
  <si>
    <t>All development or redevelopment requires that 15% of the site is vegetated. With NO improvements.*</t>
  </si>
  <si>
    <t>Rain Garden*</t>
  </si>
  <si>
    <t>Single Family only*</t>
  </si>
  <si>
    <t>Multi Family Commercial only</t>
  </si>
  <si>
    <t>Perimeter</t>
  </si>
  <si>
    <t>Landscape Zone</t>
  </si>
  <si>
    <t>Landscaping worksheet</t>
  </si>
  <si>
    <t>Address</t>
  </si>
  <si>
    <t>Name</t>
  </si>
  <si>
    <t>Parcel/lot Size</t>
  </si>
  <si>
    <t>Sq FT</t>
  </si>
  <si>
    <t xml:space="preserve">Perimeter </t>
  </si>
  <si>
    <t>Ft</t>
  </si>
  <si>
    <t>Trees</t>
  </si>
  <si>
    <t>Shrubs Required</t>
  </si>
  <si>
    <t>Landscaping Zone</t>
  </si>
  <si>
    <t>Circle all that apply</t>
  </si>
  <si>
    <t xml:space="preserve">Ocean </t>
  </si>
  <si>
    <t>East Coastal</t>
  </si>
  <si>
    <t>West Coastal</t>
  </si>
  <si>
    <t>Criitcal area Buffer</t>
  </si>
  <si>
    <t>Critical Area Setback</t>
  </si>
  <si>
    <t>Tidal Wetland</t>
  </si>
  <si>
    <t>Ocean Plants</t>
  </si>
  <si>
    <t>East Coastal Plants</t>
  </si>
  <si>
    <t>West Coastal Plants</t>
  </si>
  <si>
    <t>Critical Area Buffer/setback plants</t>
  </si>
  <si>
    <t>=Worksheet!B7</t>
  </si>
  <si>
    <t>CA</t>
  </si>
  <si>
    <t>O</t>
  </si>
  <si>
    <t>East of CH</t>
  </si>
  <si>
    <t>ECH</t>
  </si>
  <si>
    <t>West of Ch</t>
  </si>
  <si>
    <t>WCh</t>
  </si>
  <si>
    <t xml:space="preserve">Critical Area </t>
  </si>
  <si>
    <t>Wetland</t>
  </si>
  <si>
    <t xml:space="preserve">W </t>
  </si>
  <si>
    <t>`</t>
  </si>
  <si>
    <t>Ron Alimo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</si>
</sst>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4"/>
      <color indexed="8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9" fontId="0" fillId="0" borderId="10" xfId="0" applyNumberForma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6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 indent="2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2" xfId="0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4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0" xfId="0" applyNumberForma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7" xfId="0" applyFill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" fontId="11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2" fontId="13" fillId="0" borderId="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2" fillId="33" borderId="14" xfId="53" applyFont="1" applyFill="1" applyBorder="1" applyAlignment="1" applyProtection="1">
      <alignment/>
      <protection locked="0"/>
    </xf>
    <xf numFmtId="0" fontId="12" fillId="0" borderId="0" xfId="53" applyBorder="1" applyAlignment="1" applyProtection="1">
      <alignment/>
      <protection locked="0"/>
    </xf>
    <xf numFmtId="0" fontId="12" fillId="0" borderId="0" xfId="53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50" fillId="11" borderId="0" xfId="0" applyFont="1" applyFill="1" applyAlignment="1">
      <alignment/>
    </xf>
    <xf numFmtId="9" fontId="50" fillId="11" borderId="0" xfId="0" applyNumberFormat="1" applyFont="1" applyFill="1" applyAlignment="1">
      <alignment horizontal="center"/>
    </xf>
    <xf numFmtId="0" fontId="0" fillId="13" borderId="0" xfId="0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  <xf numFmtId="0" fontId="0" fillId="7" borderId="0" xfId="0" applyFill="1" applyAlignment="1">
      <alignment/>
    </xf>
    <xf numFmtId="0" fontId="0" fillId="35" borderId="0" xfId="0" applyFont="1" applyFill="1" applyAlignment="1">
      <alignment horizontal="left" wrapText="1"/>
    </xf>
    <xf numFmtId="0" fontId="50" fillId="0" borderId="0" xfId="0" applyFont="1" applyAlignment="1">
      <alignment/>
    </xf>
    <xf numFmtId="0" fontId="50" fillId="11" borderId="0" xfId="0" applyFont="1" applyFill="1" applyAlignment="1">
      <alignment horizontal="center" wrapText="1"/>
    </xf>
    <xf numFmtId="0" fontId="0" fillId="11" borderId="0" xfId="0" applyFont="1" applyFill="1" applyAlignment="1">
      <alignment wrapText="1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vertical="center"/>
    </xf>
    <xf numFmtId="0" fontId="0" fillId="1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14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Fill="1" applyBorder="1" applyAlignment="1" applyProtection="1">
      <alignment/>
      <protection/>
    </xf>
    <xf numFmtId="0" fontId="0" fillId="0" borderId="34" xfId="0" applyFont="1" applyBorder="1" applyAlignment="1">
      <alignment/>
    </xf>
    <xf numFmtId="8" fontId="0" fillId="33" borderId="10" xfId="0" applyNumberForma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53" applyAlignment="1" applyProtection="1">
      <alignment/>
      <protection/>
    </xf>
    <xf numFmtId="49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5" fontId="0" fillId="33" borderId="10" xfId="0" applyNumberFormat="1" applyFont="1" applyFill="1" applyBorder="1" applyAlignment="1" applyProtection="1">
      <alignment horizontal="center"/>
      <protection locked="0"/>
    </xf>
    <xf numFmtId="15" fontId="0" fillId="33" borderId="10" xfId="0" applyNumberFormat="1" applyFill="1" applyBorder="1" applyAlignment="1" applyProtection="1">
      <alignment horizontal="center"/>
      <protection locked="0"/>
    </xf>
    <xf numFmtId="0" fontId="12" fillId="33" borderId="11" xfId="53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2" fillId="33" borderId="10" xfId="53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5" fontId="8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35</xdr:row>
      <xdr:rowOff>104775</xdr:rowOff>
    </xdr:from>
    <xdr:to>
      <xdr:col>3</xdr:col>
      <xdr:colOff>1838325</xdr:colOff>
      <xdr:row>39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6248400"/>
          <a:ext cx="1838325" cy="6381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landscaping will apply toward Critical Area Mitigation Requirement.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1%20SWM%20Program%20Info/Maintenance%20Agreements/SWM%20maintenance%20and%20inspection%20agreement2015.do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5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14.00390625" style="0" customWidth="1"/>
    <col min="2" max="2" width="11.421875" style="0" customWidth="1"/>
    <col min="3" max="4" width="15.140625" style="0" customWidth="1"/>
    <col min="5" max="5" width="13.00390625" style="0" customWidth="1"/>
    <col min="6" max="6" width="11.00390625" style="0" customWidth="1"/>
    <col min="8" max="8" width="15.421875" style="0" customWidth="1"/>
    <col min="9" max="9" width="11.7109375" style="0" bestFit="1" customWidth="1"/>
  </cols>
  <sheetData>
    <row r="1" spans="1:13" ht="12.75">
      <c r="A1" s="15"/>
      <c r="B1" s="16"/>
      <c r="C1" s="16"/>
      <c r="D1" s="17" t="s">
        <v>113</v>
      </c>
      <c r="E1" s="16"/>
      <c r="F1" s="16"/>
      <c r="G1" s="16"/>
      <c r="H1" s="18"/>
      <c r="I1" s="5"/>
      <c r="J1" s="5"/>
      <c r="K1" s="5"/>
      <c r="L1" s="5"/>
      <c r="M1" s="5"/>
    </row>
    <row r="2" spans="1:13" ht="12.75">
      <c r="A2" s="19"/>
      <c r="B2" s="5"/>
      <c r="C2" s="5"/>
      <c r="D2" s="20" t="s">
        <v>2</v>
      </c>
      <c r="E2" s="5"/>
      <c r="F2" s="5"/>
      <c r="G2" s="5"/>
      <c r="H2" s="21"/>
      <c r="I2" s="5"/>
      <c r="J2" s="5"/>
      <c r="K2" s="5"/>
      <c r="L2" s="5"/>
      <c r="M2" s="5"/>
    </row>
    <row r="3" spans="1:13" ht="12.75">
      <c r="A3" s="19"/>
      <c r="B3" s="5"/>
      <c r="C3" s="5"/>
      <c r="D3" s="20" t="s">
        <v>102</v>
      </c>
      <c r="E3" s="5"/>
      <c r="F3" s="5"/>
      <c r="G3" s="5"/>
      <c r="H3" s="21"/>
      <c r="I3" s="5"/>
      <c r="J3" s="5"/>
      <c r="K3" s="5"/>
      <c r="L3" s="5"/>
      <c r="M3" s="5"/>
    </row>
    <row r="4" spans="1:13" ht="12.75">
      <c r="A4" s="19"/>
      <c r="B4" s="5"/>
      <c r="C4" s="5"/>
      <c r="D4" s="5"/>
      <c r="E4" s="5"/>
      <c r="F4" s="5"/>
      <c r="G4" s="5"/>
      <c r="H4" s="21"/>
      <c r="I4" s="5"/>
      <c r="J4" s="5"/>
      <c r="K4" s="5"/>
      <c r="L4" s="5"/>
      <c r="M4" s="5"/>
    </row>
    <row r="5" spans="1:13" ht="15" customHeight="1">
      <c r="A5" s="19" t="s">
        <v>0</v>
      </c>
      <c r="B5" s="185"/>
      <c r="C5" s="186"/>
      <c r="D5" s="184" t="s">
        <v>374</v>
      </c>
      <c r="E5" s="5" t="s">
        <v>1</v>
      </c>
      <c r="F5" s="47"/>
      <c r="G5" s="5"/>
      <c r="H5" s="21"/>
      <c r="I5" s="5"/>
      <c r="J5" s="5"/>
      <c r="K5" s="5"/>
      <c r="L5" s="5"/>
      <c r="M5" s="5"/>
    </row>
    <row r="6" spans="1:13" ht="15" customHeight="1">
      <c r="A6" s="22" t="s">
        <v>3</v>
      </c>
      <c r="B6" s="189"/>
      <c r="C6" s="189"/>
      <c r="D6" s="189"/>
      <c r="E6" s="189"/>
      <c r="F6" s="189"/>
      <c r="G6" s="189"/>
      <c r="H6" s="195"/>
      <c r="I6" s="6"/>
      <c r="J6" s="5"/>
      <c r="K6" s="5"/>
      <c r="L6" s="5"/>
      <c r="M6" s="5"/>
    </row>
    <row r="7" spans="1:13" ht="15" customHeight="1">
      <c r="A7" s="22" t="s">
        <v>4</v>
      </c>
      <c r="B7" s="189"/>
      <c r="C7" s="189"/>
      <c r="D7" s="189"/>
      <c r="E7" s="189"/>
      <c r="F7" s="189"/>
      <c r="G7" s="189"/>
      <c r="H7" s="195"/>
      <c r="I7" s="6"/>
      <c r="J7" s="5"/>
      <c r="K7" s="5"/>
      <c r="L7" s="5"/>
      <c r="M7" s="5"/>
    </row>
    <row r="8" spans="1:13" ht="15" customHeight="1">
      <c r="A8" s="19" t="s">
        <v>330</v>
      </c>
      <c r="B8" s="6"/>
      <c r="C8" s="187"/>
      <c r="D8" s="188"/>
      <c r="E8" s="188"/>
      <c r="F8" s="188"/>
      <c r="G8" s="5" t="s">
        <v>5</v>
      </c>
      <c r="H8" s="132"/>
      <c r="I8" s="4" t="s">
        <v>354</v>
      </c>
      <c r="J8" s="6" t="s">
        <v>366</v>
      </c>
      <c r="K8" s="5"/>
      <c r="L8" s="5"/>
      <c r="M8" s="5"/>
    </row>
    <row r="9" spans="1:13" ht="15" customHeight="1">
      <c r="A9" s="19" t="s">
        <v>6</v>
      </c>
      <c r="B9" s="189"/>
      <c r="C9" s="190"/>
      <c r="D9" s="190"/>
      <c r="E9" s="5" t="s">
        <v>8</v>
      </c>
      <c r="F9" s="191"/>
      <c r="G9" s="190"/>
      <c r="H9" s="192"/>
      <c r="I9" s="4" t="s">
        <v>367</v>
      </c>
      <c r="J9" s="114" t="s">
        <v>368</v>
      </c>
      <c r="K9" s="5"/>
      <c r="L9" s="5"/>
      <c r="M9" s="5"/>
    </row>
    <row r="10" spans="1:13" ht="15" customHeight="1">
      <c r="A10" s="19" t="s">
        <v>7</v>
      </c>
      <c r="B10" s="5"/>
      <c r="C10" s="196"/>
      <c r="D10" s="190"/>
      <c r="E10" s="190"/>
      <c r="F10" s="190"/>
      <c r="G10" s="190"/>
      <c r="H10" s="192"/>
      <c r="I10" s="4" t="s">
        <v>369</v>
      </c>
      <c r="J10" s="4" t="s">
        <v>370</v>
      </c>
      <c r="K10" s="5"/>
      <c r="L10" s="5"/>
      <c r="M10" s="5"/>
    </row>
    <row r="11" spans="1:13" ht="15" customHeight="1">
      <c r="A11" s="19" t="s">
        <v>72</v>
      </c>
      <c r="B11" s="6"/>
      <c r="C11" s="5"/>
      <c r="D11" s="45"/>
      <c r="E11" s="5"/>
      <c r="F11" s="5"/>
      <c r="G11" s="5"/>
      <c r="H11" s="21"/>
      <c r="I11" s="114" t="s">
        <v>371</v>
      </c>
      <c r="J11" s="114" t="s">
        <v>365</v>
      </c>
      <c r="K11" s="5"/>
      <c r="L11" s="5"/>
      <c r="M11" s="5"/>
    </row>
    <row r="12" spans="1:13" ht="15" customHeight="1">
      <c r="A12" s="167" t="s">
        <v>340</v>
      </c>
      <c r="B12" s="168"/>
      <c r="C12" s="169"/>
      <c r="D12" s="170" t="s">
        <v>341</v>
      </c>
      <c r="E12" s="171"/>
      <c r="F12" s="172" t="s">
        <v>342</v>
      </c>
      <c r="G12" s="173"/>
      <c r="H12" s="176"/>
      <c r="I12" s="115" t="s">
        <v>372</v>
      </c>
      <c r="J12" s="115" t="s">
        <v>373</v>
      </c>
      <c r="K12" s="5"/>
      <c r="L12" s="5"/>
      <c r="M12" s="5"/>
    </row>
    <row r="13" spans="1:13" ht="12.75">
      <c r="A13" s="19"/>
      <c r="B13" s="5"/>
      <c r="C13" s="5"/>
      <c r="D13" s="5"/>
      <c r="E13" s="5"/>
      <c r="F13" s="5"/>
      <c r="G13" s="5"/>
      <c r="H13" s="21"/>
      <c r="I13" s="5"/>
      <c r="J13" s="5"/>
      <c r="K13" s="5"/>
      <c r="L13" s="5"/>
      <c r="M13" s="5"/>
    </row>
    <row r="14" spans="1:13" ht="12.75">
      <c r="A14" s="29" t="s">
        <v>13</v>
      </c>
      <c r="B14" s="16"/>
      <c r="C14" s="16"/>
      <c r="D14" s="16"/>
      <c r="E14" s="16"/>
      <c r="F14" s="16"/>
      <c r="G14" s="16"/>
      <c r="H14" s="18"/>
      <c r="I14" s="5"/>
      <c r="J14" s="5"/>
      <c r="K14" s="5"/>
      <c r="L14" s="5"/>
      <c r="M14" s="5"/>
    </row>
    <row r="15" spans="1:13" ht="12.75">
      <c r="A15" s="197"/>
      <c r="B15" s="189"/>
      <c r="C15" s="189"/>
      <c r="D15" s="189"/>
      <c r="E15" s="189"/>
      <c r="F15" s="189"/>
      <c r="G15" s="189"/>
      <c r="H15" s="195"/>
      <c r="I15" s="5"/>
      <c r="J15" s="5"/>
      <c r="K15" s="5"/>
      <c r="L15" s="5"/>
      <c r="M15" s="5"/>
    </row>
    <row r="16" spans="1:13" ht="12.75">
      <c r="A16" s="197"/>
      <c r="B16" s="189"/>
      <c r="C16" s="189"/>
      <c r="D16" s="189"/>
      <c r="E16" s="189"/>
      <c r="F16" s="189"/>
      <c r="G16" s="189"/>
      <c r="H16" s="195"/>
      <c r="I16" s="5"/>
      <c r="J16" s="5"/>
      <c r="K16" s="5"/>
      <c r="L16" s="5"/>
      <c r="M16" s="5"/>
    </row>
    <row r="17" spans="1:13" ht="12.75">
      <c r="A17" s="19"/>
      <c r="B17" s="5"/>
      <c r="C17" s="5"/>
      <c r="D17" s="5"/>
      <c r="E17" s="5"/>
      <c r="F17" s="5"/>
      <c r="G17" s="43"/>
      <c r="H17" s="21"/>
      <c r="I17" s="5"/>
      <c r="J17" s="5"/>
      <c r="K17" s="5"/>
      <c r="L17" s="5"/>
      <c r="M17" s="5"/>
    </row>
    <row r="18" spans="1:13" ht="12.75">
      <c r="A18" s="19" t="s">
        <v>9</v>
      </c>
      <c r="B18" s="5"/>
      <c r="C18" s="5"/>
      <c r="D18" s="5" t="s">
        <v>10</v>
      </c>
      <c r="E18" s="51"/>
      <c r="F18" s="5" t="s">
        <v>11</v>
      </c>
      <c r="G18" s="51"/>
      <c r="H18" s="21"/>
      <c r="I18" s="5"/>
      <c r="J18" s="5"/>
      <c r="K18" s="5"/>
      <c r="L18" s="5"/>
      <c r="M18" s="5"/>
    </row>
    <row r="19" spans="1:13" ht="12.75">
      <c r="A19" s="24" t="s">
        <v>104</v>
      </c>
      <c r="B19" s="5"/>
      <c r="C19" s="5"/>
      <c r="D19" s="5"/>
      <c r="E19" s="5"/>
      <c r="F19" s="5"/>
      <c r="G19" s="5"/>
      <c r="H19" s="21"/>
      <c r="I19" s="5"/>
      <c r="J19" s="5"/>
      <c r="K19" s="5"/>
      <c r="L19" s="5"/>
      <c r="M19" s="5"/>
    </row>
    <row r="20" spans="1:13" ht="12.75">
      <c r="A20" s="13"/>
      <c r="B20" s="1"/>
      <c r="C20" s="1"/>
      <c r="D20" s="1"/>
      <c r="E20" s="1"/>
      <c r="F20" s="1"/>
      <c r="G20" s="1"/>
      <c r="H20" s="12"/>
      <c r="I20" s="5"/>
      <c r="J20" s="5"/>
      <c r="K20" s="5"/>
      <c r="L20" s="5"/>
      <c r="M20" s="5"/>
    </row>
    <row r="21" spans="1:13" ht="12.75">
      <c r="A21" s="29" t="s">
        <v>12</v>
      </c>
      <c r="B21" s="16"/>
      <c r="C21" s="16"/>
      <c r="D21" s="16"/>
      <c r="E21" s="16"/>
      <c r="F21" s="16"/>
      <c r="G21" s="16"/>
      <c r="H21" s="18"/>
      <c r="I21" s="5"/>
      <c r="J21" s="5"/>
      <c r="K21" s="5"/>
      <c r="L21" s="5"/>
      <c r="M21" s="5"/>
    </row>
    <row r="22" spans="1:13" ht="12.75">
      <c r="A22" s="19"/>
      <c r="B22" s="5"/>
      <c r="C22" s="5"/>
      <c r="D22" s="5"/>
      <c r="E22" s="5"/>
      <c r="F22" s="5"/>
      <c r="G22" s="5"/>
      <c r="H22" s="21"/>
      <c r="I22" s="5"/>
      <c r="J22" s="5"/>
      <c r="K22" s="5"/>
      <c r="L22" s="5"/>
      <c r="M22" s="5"/>
    </row>
    <row r="23" spans="1:13" ht="12.75">
      <c r="A23" s="19" t="s">
        <v>105</v>
      </c>
      <c r="B23" s="5"/>
      <c r="C23" s="5"/>
      <c r="D23" s="5"/>
      <c r="E23" s="5"/>
      <c r="F23" s="5"/>
      <c r="G23" s="5"/>
      <c r="H23" s="21"/>
      <c r="I23" s="5"/>
      <c r="J23" s="5"/>
      <c r="K23" s="5"/>
      <c r="L23" s="5"/>
      <c r="M23" s="5"/>
    </row>
    <row r="24" spans="1:13" ht="12.75">
      <c r="A24" s="19" t="s">
        <v>170</v>
      </c>
      <c r="B24" s="5"/>
      <c r="C24" s="5"/>
      <c r="D24" s="5"/>
      <c r="E24" s="5"/>
      <c r="F24" s="5"/>
      <c r="G24" s="5"/>
      <c r="H24" s="21"/>
      <c r="I24" s="5"/>
      <c r="J24" s="5"/>
      <c r="K24" s="5"/>
      <c r="L24" s="5"/>
      <c r="M24" s="5"/>
    </row>
    <row r="25" spans="1:13" ht="12.75">
      <c r="A25" s="19" t="s">
        <v>106</v>
      </c>
      <c r="B25" s="5"/>
      <c r="C25" s="5"/>
      <c r="D25" s="5"/>
      <c r="E25" s="5"/>
      <c r="F25" s="5"/>
      <c r="G25" s="5"/>
      <c r="H25" s="21"/>
      <c r="I25" s="5"/>
      <c r="J25" s="5"/>
      <c r="K25" s="5"/>
      <c r="L25" s="5"/>
      <c r="M25" s="5"/>
    </row>
    <row r="26" spans="1:13" ht="12.75">
      <c r="A26" s="19" t="s">
        <v>141</v>
      </c>
      <c r="B26" s="5"/>
      <c r="C26" s="5"/>
      <c r="D26" s="5"/>
      <c r="E26" s="5"/>
      <c r="F26" s="5"/>
      <c r="G26" s="5"/>
      <c r="H26" s="21"/>
      <c r="I26" s="5"/>
      <c r="J26" s="5"/>
      <c r="K26" s="5"/>
      <c r="L26" s="5"/>
      <c r="M26" s="5"/>
    </row>
    <row r="27" spans="1:13" ht="12.75">
      <c r="A27" s="19" t="s">
        <v>142</v>
      </c>
      <c r="B27" s="5"/>
      <c r="C27" s="5"/>
      <c r="D27" s="5"/>
      <c r="E27" s="5"/>
      <c r="F27" s="5"/>
      <c r="G27" s="5"/>
      <c r="H27" s="21"/>
      <c r="I27" s="5"/>
      <c r="J27" s="5"/>
      <c r="K27" s="5"/>
      <c r="L27" s="5"/>
      <c r="M27" s="5"/>
    </row>
    <row r="28" spans="1:13" ht="12.75">
      <c r="A28" s="24" t="s">
        <v>14</v>
      </c>
      <c r="B28" s="5"/>
      <c r="C28" s="5"/>
      <c r="D28" s="5"/>
      <c r="E28" s="5"/>
      <c r="F28" s="5"/>
      <c r="G28" s="5"/>
      <c r="H28" s="21"/>
      <c r="I28" s="5"/>
      <c r="J28" s="5"/>
      <c r="K28" s="5"/>
      <c r="L28" s="5"/>
      <c r="M28" s="5"/>
    </row>
    <row r="29" spans="1:13" ht="12.75">
      <c r="A29" s="19"/>
      <c r="B29" s="5"/>
      <c r="C29" s="5"/>
      <c r="D29" s="5"/>
      <c r="E29" s="5"/>
      <c r="F29" s="5"/>
      <c r="G29" s="5"/>
      <c r="H29" s="21"/>
      <c r="I29" s="5"/>
      <c r="J29" s="5"/>
      <c r="K29" s="5"/>
      <c r="L29" s="5"/>
      <c r="M29" s="5"/>
    </row>
    <row r="30" spans="1:13" ht="12.75">
      <c r="A30" s="19"/>
      <c r="B30" s="5" t="s">
        <v>15</v>
      </c>
      <c r="C30" s="5"/>
      <c r="D30" s="5"/>
      <c r="E30" s="5"/>
      <c r="F30" s="5"/>
      <c r="G30" s="5"/>
      <c r="H30" s="21"/>
      <c r="I30" s="5"/>
      <c r="J30" s="5"/>
      <c r="K30" s="5"/>
      <c r="L30" s="5"/>
      <c r="M30" s="5"/>
    </row>
    <row r="31" spans="1:13" ht="12.75">
      <c r="A31" s="19"/>
      <c r="B31" s="25" t="s">
        <v>107</v>
      </c>
      <c r="C31" s="5"/>
      <c r="D31" s="5"/>
      <c r="E31" s="7" t="str">
        <f>IF(D11&gt;39999,25," ")</f>
        <v> </v>
      </c>
      <c r="F31" s="5"/>
      <c r="G31" s="5"/>
      <c r="H31" s="21"/>
      <c r="I31" s="5"/>
      <c r="J31" s="5"/>
      <c r="K31" s="5"/>
      <c r="L31" s="5"/>
      <c r="M31" s="5"/>
    </row>
    <row r="32" spans="1:13" ht="12.75">
      <c r="A32" s="19"/>
      <c r="B32" s="5" t="s">
        <v>16</v>
      </c>
      <c r="C32" s="5"/>
      <c r="D32" s="5"/>
      <c r="E32" s="7" t="str">
        <f>IF(AND(D11&gt;=25000,D11&lt;40000),20," ")</f>
        <v> </v>
      </c>
      <c r="F32" s="5"/>
      <c r="G32" s="5"/>
      <c r="H32" s="21"/>
      <c r="I32" s="5"/>
      <c r="J32" s="5"/>
      <c r="K32" s="5"/>
      <c r="L32" s="5"/>
      <c r="M32" s="5"/>
    </row>
    <row r="33" spans="1:13" ht="12.75">
      <c r="A33" s="19"/>
      <c r="B33" s="5" t="s">
        <v>17</v>
      </c>
      <c r="C33" s="5"/>
      <c r="D33" s="5"/>
      <c r="E33" s="7" t="str">
        <f>IF(AND(D11&gt;=15000,D11&lt;25000),15," ")</f>
        <v> </v>
      </c>
      <c r="F33" s="5"/>
      <c r="G33" s="5"/>
      <c r="H33" s="21"/>
      <c r="I33" s="5"/>
      <c r="J33" s="5"/>
      <c r="K33" s="5"/>
      <c r="L33" s="5"/>
      <c r="M33" s="5"/>
    </row>
    <row r="34" spans="1:13" ht="12.75">
      <c r="A34" s="19"/>
      <c r="B34" s="5" t="s">
        <v>18</v>
      </c>
      <c r="C34" s="5"/>
      <c r="D34" s="5"/>
      <c r="E34" s="7">
        <f>IF(AND(E31=" ",E32=" ",E33=" ",E35=" ",E36=" "),10," ")</f>
        <v>10</v>
      </c>
      <c r="F34" s="5"/>
      <c r="G34" s="5"/>
      <c r="H34" s="21"/>
      <c r="I34" s="5"/>
      <c r="J34" s="5"/>
      <c r="K34" s="5"/>
      <c r="L34" s="5"/>
      <c r="M34" s="5"/>
    </row>
    <row r="35" spans="1:13" ht="12.75">
      <c r="A35" s="19"/>
      <c r="B35" s="5"/>
      <c r="C35" s="5" t="s">
        <v>19</v>
      </c>
      <c r="D35" s="5"/>
      <c r="E35" s="7" t="str">
        <f>IF(OR(H8="R1",H8="R-1"),15," ")</f>
        <v> </v>
      </c>
      <c r="F35" s="5"/>
      <c r="G35" s="5"/>
      <c r="H35" s="21"/>
      <c r="I35" s="5"/>
      <c r="J35" s="5"/>
      <c r="K35" s="5"/>
      <c r="L35" s="5"/>
      <c r="M35" s="5"/>
    </row>
    <row r="36" spans="1:13" ht="12.75">
      <c r="A36" s="19"/>
      <c r="B36" s="5"/>
      <c r="C36" s="5" t="s">
        <v>20</v>
      </c>
      <c r="D36" s="5"/>
      <c r="E36" s="7" t="str">
        <f>IF(H8="MH",5," ")</f>
        <v> </v>
      </c>
      <c r="F36" s="5"/>
      <c r="G36" s="5"/>
      <c r="H36" s="21"/>
      <c r="I36" s="5"/>
      <c r="J36" s="5"/>
      <c r="K36" s="5"/>
      <c r="L36" s="5"/>
      <c r="M36" s="5"/>
    </row>
    <row r="37" spans="1:13" ht="12.75">
      <c r="A37" s="19"/>
      <c r="B37" s="5"/>
      <c r="C37" s="5"/>
      <c r="D37" s="5"/>
      <c r="E37" s="5"/>
      <c r="F37" s="5"/>
      <c r="G37" s="5"/>
      <c r="H37" s="21"/>
      <c r="I37" s="5"/>
      <c r="J37" s="5"/>
      <c r="K37" s="5"/>
      <c r="L37" s="5"/>
      <c r="M37" s="5"/>
    </row>
    <row r="38" spans="1:13" ht="12.75">
      <c r="A38" s="19"/>
      <c r="B38" s="5"/>
      <c r="C38" s="5"/>
      <c r="D38" s="5"/>
      <c r="E38" s="5"/>
      <c r="F38" s="5"/>
      <c r="G38" s="5"/>
      <c r="H38" s="21"/>
      <c r="I38" s="5"/>
      <c r="J38" s="5"/>
      <c r="K38" s="5"/>
      <c r="L38" s="5"/>
      <c r="M38" s="5"/>
    </row>
    <row r="39" spans="1:13" ht="12.75">
      <c r="A39" s="19" t="s">
        <v>108</v>
      </c>
      <c r="B39" s="5"/>
      <c r="C39" s="1">
        <f>SUM(E31:E36)</f>
        <v>10</v>
      </c>
      <c r="D39" s="5"/>
      <c r="E39" s="5"/>
      <c r="F39" s="5"/>
      <c r="G39" s="5"/>
      <c r="H39" s="21"/>
      <c r="I39" s="5"/>
      <c r="J39" s="5"/>
      <c r="K39" s="5"/>
      <c r="L39" s="5"/>
      <c r="M39" s="5"/>
    </row>
    <row r="40" spans="1:13" ht="12.75">
      <c r="A40" s="19" t="s">
        <v>28</v>
      </c>
      <c r="B40" s="5"/>
      <c r="C40" s="46"/>
      <c r="D40" s="5"/>
      <c r="E40" s="5"/>
      <c r="F40" s="5"/>
      <c r="G40" s="5"/>
      <c r="H40" s="21"/>
      <c r="I40" s="5"/>
      <c r="J40" s="5"/>
      <c r="K40" s="5"/>
      <c r="L40" s="5"/>
      <c r="M40" s="5"/>
    </row>
    <row r="41" spans="1:13" ht="12.75">
      <c r="A41" s="19" t="s">
        <v>21</v>
      </c>
      <c r="B41" s="5"/>
      <c r="C41" s="5"/>
      <c r="D41" s="1">
        <f>C39</f>
        <v>10</v>
      </c>
      <c r="E41" s="5"/>
      <c r="F41" s="1">
        <f>C40</f>
        <v>0</v>
      </c>
      <c r="G41" s="5"/>
      <c r="H41" s="12">
        <f>F41*D41</f>
        <v>0</v>
      </c>
      <c r="I41" s="5"/>
      <c r="J41" s="5"/>
      <c r="K41" s="5"/>
      <c r="L41" s="5"/>
      <c r="M41" s="5"/>
    </row>
    <row r="42" spans="1:13" ht="12.75">
      <c r="A42" s="19"/>
      <c r="B42" s="5"/>
      <c r="C42" s="5"/>
      <c r="D42" s="5" t="s">
        <v>22</v>
      </c>
      <c r="E42" s="5" t="s">
        <v>23</v>
      </c>
      <c r="F42" s="5" t="s">
        <v>24</v>
      </c>
      <c r="G42" s="5" t="s">
        <v>25</v>
      </c>
      <c r="H42" s="21" t="s">
        <v>26</v>
      </c>
      <c r="I42" s="5"/>
      <c r="J42" s="5"/>
      <c r="K42" s="5"/>
      <c r="L42" s="5"/>
      <c r="M42" s="5"/>
    </row>
    <row r="43" spans="1:13" ht="12.75">
      <c r="A43" s="19" t="s">
        <v>27</v>
      </c>
      <c r="B43" s="5"/>
      <c r="C43" s="5"/>
      <c r="D43" s="2">
        <f>H41</f>
        <v>0</v>
      </c>
      <c r="E43" s="5"/>
      <c r="F43" s="8">
        <v>0.4</v>
      </c>
      <c r="G43" s="5"/>
      <c r="H43" s="12">
        <f>D43*F43</f>
        <v>0</v>
      </c>
      <c r="I43" s="5"/>
      <c r="J43" s="5"/>
      <c r="K43" s="5"/>
      <c r="L43" s="5"/>
      <c r="M43" s="5"/>
    </row>
    <row r="44" spans="1:13" ht="12.75">
      <c r="A44" s="19"/>
      <c r="B44" s="5"/>
      <c r="C44" s="5"/>
      <c r="D44" s="5" t="s">
        <v>26</v>
      </c>
      <c r="E44" s="5" t="s">
        <v>23</v>
      </c>
      <c r="F44" s="26">
        <v>0.4</v>
      </c>
      <c r="G44" s="5" t="s">
        <v>25</v>
      </c>
      <c r="H44" s="21" t="s">
        <v>29</v>
      </c>
      <c r="I44" s="5"/>
      <c r="J44" s="5"/>
      <c r="K44" s="5"/>
      <c r="L44" s="5"/>
      <c r="M44" s="5"/>
    </row>
    <row r="45" spans="1:13" ht="12.75">
      <c r="A45" s="19"/>
      <c r="B45" s="5"/>
      <c r="C45" s="5"/>
      <c r="D45" s="5"/>
      <c r="E45" s="5"/>
      <c r="F45" s="5"/>
      <c r="G45" s="5"/>
      <c r="H45" s="21"/>
      <c r="I45" s="5"/>
      <c r="J45" s="5"/>
      <c r="K45" s="5"/>
      <c r="L45" s="5"/>
      <c r="M45" s="5"/>
    </row>
    <row r="46" spans="1:13" ht="12.75">
      <c r="A46" s="19" t="s">
        <v>30</v>
      </c>
      <c r="B46" s="5"/>
      <c r="C46" s="5"/>
      <c r="D46" s="5"/>
      <c r="E46" s="5"/>
      <c r="F46" s="5"/>
      <c r="G46" s="5"/>
      <c r="H46" s="21"/>
      <c r="I46" s="5"/>
      <c r="J46" s="5"/>
      <c r="K46" s="5"/>
      <c r="L46" s="5"/>
      <c r="M46" s="5"/>
    </row>
    <row r="47" spans="9:35" s="169" customFormat="1" ht="12" customHeight="1">
      <c r="I47" s="174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</row>
    <row r="48" spans="1:13" ht="12.75">
      <c r="A48" s="104" t="s">
        <v>103</v>
      </c>
      <c r="B48" s="190"/>
      <c r="C48" s="190"/>
      <c r="D48" s="190"/>
      <c r="E48" s="190"/>
      <c r="F48" s="190"/>
      <c r="G48" s="190"/>
      <c r="H48" s="192"/>
      <c r="I48" s="5"/>
      <c r="J48" s="5"/>
      <c r="K48" s="5"/>
      <c r="L48" s="5"/>
      <c r="M48" s="5"/>
    </row>
    <row r="49" spans="1:13" ht="12.75">
      <c r="A49" s="19"/>
      <c r="B49" s="188"/>
      <c r="C49" s="188"/>
      <c r="D49" s="188"/>
      <c r="E49" s="188"/>
      <c r="F49" s="188"/>
      <c r="G49" s="188"/>
      <c r="H49" s="194"/>
      <c r="I49" s="5"/>
      <c r="J49" s="5"/>
      <c r="K49" s="5"/>
      <c r="L49" s="5"/>
      <c r="M49" s="5"/>
    </row>
    <row r="50" spans="1:13" ht="12.75">
      <c r="A50" s="13"/>
      <c r="B50" s="1"/>
      <c r="C50" s="55"/>
      <c r="D50" s="1"/>
      <c r="E50" s="1"/>
      <c r="F50" s="1"/>
      <c r="G50" s="1"/>
      <c r="H50" s="12"/>
      <c r="I50" s="5"/>
      <c r="J50" s="5"/>
      <c r="K50" s="5"/>
      <c r="L50" s="5"/>
      <c r="M50" s="5"/>
    </row>
    <row r="51" spans="1:13" ht="12.75">
      <c r="A51" s="29" t="s">
        <v>36</v>
      </c>
      <c r="B51" s="16"/>
      <c r="C51" s="16"/>
      <c r="D51" s="16"/>
      <c r="E51" s="16"/>
      <c r="F51" s="16"/>
      <c r="G51" s="16"/>
      <c r="H51" s="18"/>
      <c r="I51" s="5"/>
      <c r="J51" s="5"/>
      <c r="K51" s="5"/>
      <c r="L51" s="5"/>
      <c r="M51" s="5"/>
    </row>
    <row r="52" spans="1:13" ht="12.75">
      <c r="A52" s="19"/>
      <c r="B52" s="1">
        <f>D11</f>
        <v>0</v>
      </c>
      <c r="C52" s="5" t="s">
        <v>31</v>
      </c>
      <c r="D52" s="5"/>
      <c r="E52" s="5"/>
      <c r="F52" s="5"/>
      <c r="G52" s="5"/>
      <c r="H52" s="21"/>
      <c r="I52" s="5"/>
      <c r="J52" s="5"/>
      <c r="K52" s="5"/>
      <c r="L52" s="5"/>
      <c r="M52" s="5"/>
    </row>
    <row r="53" spans="1:8" ht="12.75">
      <c r="A53" s="19"/>
      <c r="B53" s="44"/>
      <c r="C53" s="4" t="s">
        <v>73</v>
      </c>
      <c r="D53" s="5"/>
      <c r="E53" s="5"/>
      <c r="F53" s="5"/>
      <c r="G53" s="5"/>
      <c r="H53" s="21"/>
    </row>
    <row r="54" spans="1:8" ht="12.75">
      <c r="A54" s="19"/>
      <c r="B54" s="47"/>
      <c r="C54" s="27" t="s">
        <v>33</v>
      </c>
      <c r="D54" s="5"/>
      <c r="E54" s="5"/>
      <c r="F54" s="5"/>
      <c r="G54" s="5"/>
      <c r="H54" s="21"/>
    </row>
    <row r="55" spans="1:8" ht="13.5" thickBot="1">
      <c r="A55" s="19"/>
      <c r="B55" s="5"/>
      <c r="C55" s="27" t="s">
        <v>32</v>
      </c>
      <c r="D55" s="5"/>
      <c r="E55" s="5"/>
      <c r="F55" s="5"/>
      <c r="G55" s="5"/>
      <c r="H55" s="21"/>
    </row>
    <row r="56" spans="1:8" ht="12.75">
      <c r="A56" s="19"/>
      <c r="B56" s="48"/>
      <c r="C56" s="4" t="s">
        <v>34</v>
      </c>
      <c r="D56" s="5"/>
      <c r="E56" s="5"/>
      <c r="F56" s="153" t="s">
        <v>331</v>
      </c>
      <c r="G56" s="154"/>
      <c r="H56" s="155"/>
    </row>
    <row r="57" spans="1:8" ht="13.5" thickBot="1">
      <c r="A57" s="19"/>
      <c r="B57" s="48"/>
      <c r="C57" s="4" t="s">
        <v>35</v>
      </c>
      <c r="D57" s="5"/>
      <c r="E57" s="5"/>
      <c r="F57" s="156" t="s">
        <v>332</v>
      </c>
      <c r="G57" s="157"/>
      <c r="H57" s="158"/>
    </row>
    <row r="58" spans="1:8" ht="12.75">
      <c r="A58" s="13"/>
      <c r="B58" s="1"/>
      <c r="C58" s="1"/>
      <c r="D58" s="1"/>
      <c r="E58" s="1"/>
      <c r="F58" s="1"/>
      <c r="G58" s="1"/>
      <c r="H58" s="12"/>
    </row>
    <row r="59" spans="1:8" ht="12.75">
      <c r="A59" s="29" t="s">
        <v>37</v>
      </c>
      <c r="B59" s="16"/>
      <c r="C59" s="16"/>
      <c r="D59" s="16"/>
      <c r="E59" s="16"/>
      <c r="F59" s="16"/>
      <c r="G59" s="16"/>
      <c r="H59" s="18"/>
    </row>
    <row r="60" spans="1:8" ht="12.75">
      <c r="A60" s="19"/>
      <c r="B60" s="5"/>
      <c r="C60" s="5"/>
      <c r="D60" s="5"/>
      <c r="E60" s="5"/>
      <c r="F60" s="5"/>
      <c r="G60" s="5"/>
      <c r="H60" s="21"/>
    </row>
    <row r="61" spans="1:8" ht="12.75">
      <c r="A61" s="19" t="s">
        <v>38</v>
      </c>
      <c r="B61" s="5"/>
      <c r="C61" s="5" t="s">
        <v>77</v>
      </c>
      <c r="D61" s="112" t="e">
        <f>SUM((B53-B54)/B52)</f>
        <v>#DIV/0!</v>
      </c>
      <c r="E61" s="105" t="e">
        <f>IF(D61&gt;0.2,((B53-B54)/B52),0.2)</f>
        <v>#DIV/0!</v>
      </c>
      <c r="F61" s="5" t="s">
        <v>173</v>
      </c>
      <c r="G61" s="5"/>
      <c r="H61" s="21"/>
    </row>
    <row r="62" spans="1:8" ht="12.75">
      <c r="A62" s="19"/>
      <c r="B62" s="5"/>
      <c r="C62" s="5"/>
      <c r="D62" s="5"/>
      <c r="E62" s="5"/>
      <c r="F62" s="5"/>
      <c r="G62" s="5"/>
      <c r="H62" s="21"/>
    </row>
    <row r="63" spans="1:8" ht="12.75">
      <c r="A63" s="19" t="s">
        <v>78</v>
      </c>
      <c r="B63" s="5"/>
      <c r="C63" s="5" t="s">
        <v>140</v>
      </c>
      <c r="D63" s="5"/>
      <c r="E63" s="106" t="e">
        <f>B53*E61*1</f>
        <v>#DIV/0!</v>
      </c>
      <c r="F63" s="5" t="s">
        <v>143</v>
      </c>
      <c r="G63" s="5"/>
      <c r="H63" s="21"/>
    </row>
    <row r="64" spans="1:8" ht="12.75">
      <c r="A64" s="19"/>
      <c r="B64" s="5"/>
      <c r="C64" s="5"/>
      <c r="D64" s="5"/>
      <c r="E64" s="28"/>
      <c r="F64" s="5"/>
      <c r="G64" s="5"/>
      <c r="H64" s="21"/>
    </row>
    <row r="65" spans="1:8" ht="12.75">
      <c r="A65" s="19" t="s">
        <v>79</v>
      </c>
      <c r="B65" s="5"/>
      <c r="C65" s="5" t="s">
        <v>148</v>
      </c>
      <c r="D65" s="5"/>
      <c r="E65" s="107" t="e">
        <f>E63*10%</f>
        <v>#DIV/0!</v>
      </c>
      <c r="F65" s="5" t="s">
        <v>144</v>
      </c>
      <c r="G65" s="5"/>
      <c r="H65" s="21"/>
    </row>
    <row r="66" spans="1:8" ht="13.5" thickBot="1">
      <c r="A66" s="19"/>
      <c r="B66" s="5"/>
      <c r="C66" s="5"/>
      <c r="D66" s="5"/>
      <c r="E66" s="28"/>
      <c r="F66" s="5"/>
      <c r="G66" s="5"/>
      <c r="H66" s="21"/>
    </row>
    <row r="67" spans="1:8" ht="12.75">
      <c r="A67" s="19" t="s">
        <v>80</v>
      </c>
      <c r="B67" s="5"/>
      <c r="C67" s="5" t="s">
        <v>82</v>
      </c>
      <c r="D67" s="5"/>
      <c r="E67" s="106">
        <f>B56+B57</f>
        <v>0</v>
      </c>
      <c r="F67" s="5" t="s">
        <v>143</v>
      </c>
      <c r="G67" s="153" t="s">
        <v>333</v>
      </c>
      <c r="H67" s="155"/>
    </row>
    <row r="68" spans="1:8" ht="13.5" thickBot="1">
      <c r="A68" s="24" t="s">
        <v>84</v>
      </c>
      <c r="B68" s="5"/>
      <c r="C68" s="5"/>
      <c r="D68" s="5"/>
      <c r="E68" s="28"/>
      <c r="F68" s="5"/>
      <c r="G68" s="156" t="s">
        <v>334</v>
      </c>
      <c r="H68" s="158"/>
    </row>
    <row r="69" spans="1:8" ht="12.75">
      <c r="A69" s="19" t="s">
        <v>81</v>
      </c>
      <c r="B69" s="5"/>
      <c r="C69" s="5" t="s">
        <v>83</v>
      </c>
      <c r="D69" s="5"/>
      <c r="E69" s="106" t="e">
        <f>E63-E65</f>
        <v>#DIV/0!</v>
      </c>
      <c r="F69" s="5" t="s">
        <v>143</v>
      </c>
      <c r="G69" s="5"/>
      <c r="H69" s="21"/>
    </row>
    <row r="70" spans="1:8" ht="12.75">
      <c r="A70" s="19"/>
      <c r="B70" s="5"/>
      <c r="C70" s="5"/>
      <c r="D70" s="5"/>
      <c r="E70" s="5"/>
      <c r="F70" s="5"/>
      <c r="G70" s="5"/>
      <c r="H70" s="21"/>
    </row>
    <row r="71" spans="1:8" ht="12.75">
      <c r="A71" s="19" t="s">
        <v>65</v>
      </c>
      <c r="B71" s="5"/>
      <c r="C71" s="5"/>
      <c r="D71" s="5"/>
      <c r="E71" s="5"/>
      <c r="F71" s="5"/>
      <c r="G71" s="5"/>
      <c r="H71" s="21"/>
    </row>
    <row r="72" spans="1:8" ht="12.75">
      <c r="A72" s="19"/>
      <c r="B72" s="5" t="s">
        <v>147</v>
      </c>
      <c r="C72" s="5"/>
      <c r="D72" s="5"/>
      <c r="E72" s="5"/>
      <c r="F72" s="5"/>
      <c r="G72" s="5"/>
      <c r="H72" s="21"/>
    </row>
    <row r="73" spans="1:8" ht="12.75">
      <c r="A73" s="19"/>
      <c r="B73" s="5" t="s">
        <v>66</v>
      </c>
      <c r="C73" s="5"/>
      <c r="D73" s="5"/>
      <c r="E73" s="5"/>
      <c r="F73" s="5"/>
      <c r="G73" s="5"/>
      <c r="H73" s="21"/>
    </row>
    <row r="74" spans="1:8" ht="12.75">
      <c r="A74" s="19"/>
      <c r="B74" s="5" t="s">
        <v>39</v>
      </c>
      <c r="C74" s="5"/>
      <c r="D74" s="5"/>
      <c r="E74" s="5"/>
      <c r="F74" s="5"/>
      <c r="G74" s="5"/>
      <c r="H74" s="21"/>
    </row>
    <row r="75" spans="1:8" ht="12.75">
      <c r="A75" s="19"/>
      <c r="B75" s="5"/>
      <c r="C75" s="5"/>
      <c r="D75" s="5"/>
      <c r="E75" s="5"/>
      <c r="F75" s="5"/>
      <c r="G75" s="5"/>
      <c r="H75" s="21"/>
    </row>
    <row r="76" spans="1:10" ht="25.5">
      <c r="A76" s="19"/>
      <c r="B76" s="92" t="s">
        <v>40</v>
      </c>
      <c r="C76" s="91" t="s">
        <v>41</v>
      </c>
      <c r="D76" s="91" t="s">
        <v>136</v>
      </c>
      <c r="E76" s="108" t="s">
        <v>42</v>
      </c>
      <c r="F76" s="110"/>
      <c r="G76" s="5"/>
      <c r="H76" s="21"/>
      <c r="I76" s="5"/>
      <c r="J76" s="5"/>
    </row>
    <row r="77" spans="1:10" ht="12.75">
      <c r="A77" s="19"/>
      <c r="B77" s="9" t="s">
        <v>43</v>
      </c>
      <c r="C77" s="10" t="s">
        <v>145</v>
      </c>
      <c r="D77" s="90">
        <v>200</v>
      </c>
      <c r="E77" s="109" t="s">
        <v>44</v>
      </c>
      <c r="F77" s="111"/>
      <c r="G77" s="5"/>
      <c r="H77" s="21"/>
      <c r="I77" s="5"/>
      <c r="J77" s="5"/>
    </row>
    <row r="78" spans="1:10" ht="12.75">
      <c r="A78" s="19"/>
      <c r="B78" s="9" t="s">
        <v>45</v>
      </c>
      <c r="C78" s="10" t="s">
        <v>146</v>
      </c>
      <c r="D78" s="90">
        <v>100</v>
      </c>
      <c r="E78" s="109" t="s">
        <v>46</v>
      </c>
      <c r="F78" s="111"/>
      <c r="G78" s="5"/>
      <c r="H78" s="21"/>
      <c r="I78" s="5"/>
      <c r="J78" s="5"/>
    </row>
    <row r="79" spans="1:10" ht="12.75">
      <c r="A79" s="19"/>
      <c r="B79" s="9" t="s">
        <v>47</v>
      </c>
      <c r="C79" s="10" t="s">
        <v>48</v>
      </c>
      <c r="D79" s="90">
        <v>75</v>
      </c>
      <c r="E79" s="109" t="s">
        <v>49</v>
      </c>
      <c r="F79" s="111"/>
      <c r="G79" s="5"/>
      <c r="H79" s="21"/>
      <c r="I79" s="5"/>
      <c r="J79" s="5"/>
    </row>
    <row r="80" spans="1:10" ht="12.75">
      <c r="A80" s="19"/>
      <c r="B80" s="9" t="s">
        <v>50</v>
      </c>
      <c r="C80" s="10" t="s">
        <v>51</v>
      </c>
      <c r="D80" s="90">
        <v>50</v>
      </c>
      <c r="E80" s="109" t="s">
        <v>52</v>
      </c>
      <c r="F80" s="111"/>
      <c r="G80" s="5"/>
      <c r="H80" s="21"/>
      <c r="I80" s="5"/>
      <c r="J80" s="5"/>
    </row>
    <row r="81" spans="1:10" ht="16.5" thickBot="1">
      <c r="A81" s="19"/>
      <c r="B81" s="9" t="s">
        <v>53</v>
      </c>
      <c r="C81" s="11"/>
      <c r="D81" s="90">
        <v>2</v>
      </c>
      <c r="E81" s="109" t="s">
        <v>54</v>
      </c>
      <c r="F81" s="111"/>
      <c r="G81" s="5"/>
      <c r="H81" s="21"/>
      <c r="I81" s="5"/>
      <c r="J81" s="5"/>
    </row>
    <row r="82" spans="1:10" ht="51">
      <c r="A82" s="161" t="s">
        <v>335</v>
      </c>
      <c r="B82" s="10" t="s">
        <v>55</v>
      </c>
      <c r="C82" s="10" t="s">
        <v>56</v>
      </c>
      <c r="D82" s="90">
        <v>400</v>
      </c>
      <c r="E82" s="109" t="s">
        <v>57</v>
      </c>
      <c r="F82" s="160" t="s">
        <v>336</v>
      </c>
      <c r="G82" s="5"/>
      <c r="H82" s="21"/>
      <c r="I82" s="5"/>
      <c r="J82" s="5"/>
    </row>
    <row r="83" spans="1:10" ht="26.25" thickBot="1">
      <c r="A83" s="162"/>
      <c r="B83" s="10" t="s">
        <v>58</v>
      </c>
      <c r="C83" s="10" t="s">
        <v>59</v>
      </c>
      <c r="D83" s="90">
        <v>1400</v>
      </c>
      <c r="E83" s="109" t="s">
        <v>60</v>
      </c>
      <c r="F83" s="159"/>
      <c r="G83" s="1"/>
      <c r="H83" s="12"/>
      <c r="I83" s="5"/>
      <c r="J83" s="5"/>
    </row>
    <row r="84" spans="1:8" ht="12.75">
      <c r="A84" s="23" t="s">
        <v>61</v>
      </c>
      <c r="B84" s="5"/>
      <c r="C84" s="5"/>
      <c r="D84" s="5"/>
      <c r="E84" s="5"/>
      <c r="F84" s="5"/>
      <c r="G84" s="5"/>
      <c r="H84" s="21"/>
    </row>
    <row r="85" spans="1:8" ht="12.75">
      <c r="A85" s="19"/>
      <c r="B85" s="5"/>
      <c r="C85" s="5"/>
      <c r="D85" s="5"/>
      <c r="E85" s="5"/>
      <c r="F85" s="5"/>
      <c r="G85" s="5"/>
      <c r="H85" s="21"/>
    </row>
    <row r="86" spans="1:8" ht="12.75">
      <c r="A86" s="22" t="s">
        <v>337</v>
      </c>
      <c r="B86" s="5"/>
      <c r="C86" s="5"/>
      <c r="D86" s="5"/>
      <c r="E86" s="5"/>
      <c r="F86" s="5"/>
      <c r="G86" s="5"/>
      <c r="H86" s="21"/>
    </row>
    <row r="87" spans="1:8" ht="12.75">
      <c r="A87" s="19" t="s">
        <v>149</v>
      </c>
      <c r="B87" s="5"/>
      <c r="C87" s="5"/>
      <c r="D87" s="5"/>
      <c r="E87" s="5"/>
      <c r="F87" s="5"/>
      <c r="G87" s="5"/>
      <c r="H87" s="21"/>
    </row>
    <row r="88" spans="1:8" ht="12.75">
      <c r="A88" s="19" t="s">
        <v>150</v>
      </c>
      <c r="B88" s="5"/>
      <c r="C88" s="5"/>
      <c r="D88" s="5"/>
      <c r="E88" s="5"/>
      <c r="F88" s="5"/>
      <c r="G88" s="5"/>
      <c r="H88" s="21"/>
    </row>
    <row r="89" spans="1:8" ht="12.75">
      <c r="A89" s="19" t="s">
        <v>62</v>
      </c>
      <c r="B89" s="5"/>
      <c r="C89" s="5"/>
      <c r="D89" s="5"/>
      <c r="E89" s="5"/>
      <c r="F89" s="5"/>
      <c r="G89" s="5"/>
      <c r="H89" s="21"/>
    </row>
    <row r="90" spans="1:8" ht="12.75">
      <c r="A90" s="19" t="s">
        <v>63</v>
      </c>
      <c r="B90" s="5"/>
      <c r="C90" s="5" t="s">
        <v>68</v>
      </c>
      <c r="D90" s="1">
        <f>B52</f>
        <v>0</v>
      </c>
      <c r="E90" s="5" t="s">
        <v>23</v>
      </c>
      <c r="F90" s="8">
        <v>0.15</v>
      </c>
      <c r="G90" s="5" t="s">
        <v>25</v>
      </c>
      <c r="H90" s="30">
        <f>D90*15%</f>
        <v>0</v>
      </c>
    </row>
    <row r="91" spans="1:8" ht="12.75">
      <c r="A91" s="19"/>
      <c r="B91" s="5"/>
      <c r="C91" s="5"/>
      <c r="D91" s="5" t="s">
        <v>74</v>
      </c>
      <c r="E91" s="5" t="s">
        <v>67</v>
      </c>
      <c r="F91" s="26">
        <v>0.15</v>
      </c>
      <c r="G91" s="5" t="s">
        <v>25</v>
      </c>
      <c r="H91" s="21" t="s">
        <v>76</v>
      </c>
    </row>
    <row r="92" spans="1:8" ht="12.75">
      <c r="A92" s="19" t="s">
        <v>64</v>
      </c>
      <c r="B92" s="5"/>
      <c r="C92" s="5" t="s">
        <v>69</v>
      </c>
      <c r="D92" s="1">
        <f>B52</f>
        <v>0</v>
      </c>
      <c r="E92" s="5"/>
      <c r="F92" s="1">
        <f>B53</f>
        <v>0</v>
      </c>
      <c r="G92" s="5"/>
      <c r="H92" s="12">
        <f>D92-F92</f>
        <v>0</v>
      </c>
    </row>
    <row r="93" spans="1:8" ht="12.75">
      <c r="A93" s="19"/>
      <c r="B93" s="5"/>
      <c r="C93" s="5"/>
      <c r="D93" s="5" t="s">
        <v>74</v>
      </c>
      <c r="E93" s="5" t="s">
        <v>70</v>
      </c>
      <c r="F93" s="5" t="s">
        <v>75</v>
      </c>
      <c r="G93" s="5" t="s">
        <v>25</v>
      </c>
      <c r="H93" s="21" t="s">
        <v>71</v>
      </c>
    </row>
    <row r="94" spans="1:8" ht="12.75">
      <c r="A94" s="19" t="s">
        <v>103</v>
      </c>
      <c r="B94" s="5" t="s">
        <v>172</v>
      </c>
      <c r="C94" s="5"/>
      <c r="D94" s="5"/>
      <c r="E94" s="5"/>
      <c r="F94" s="5"/>
      <c r="G94" s="5"/>
      <c r="H94" s="21"/>
    </row>
    <row r="95" spans="1:8" ht="12.75">
      <c r="A95" s="49"/>
      <c r="B95" s="44"/>
      <c r="C95" s="44"/>
      <c r="D95" s="44"/>
      <c r="E95" s="166"/>
      <c r="F95" s="44"/>
      <c r="G95" s="44"/>
      <c r="H95" s="50"/>
    </row>
    <row r="96" spans="1:8" ht="12.75">
      <c r="A96" s="29" t="s">
        <v>85</v>
      </c>
      <c r="B96" s="16"/>
      <c r="C96" s="16"/>
      <c r="D96" s="16"/>
      <c r="E96" s="89"/>
      <c r="F96" s="89"/>
      <c r="G96" s="16"/>
      <c r="H96" s="18"/>
    </row>
    <row r="97" spans="1:8" s="5" customFormat="1" ht="14.25" customHeight="1">
      <c r="A97" s="19"/>
      <c r="H97" s="21"/>
    </row>
    <row r="98" spans="1:8" ht="12.75">
      <c r="A98" s="19" t="s">
        <v>109</v>
      </c>
      <c r="B98" s="5"/>
      <c r="C98" s="5"/>
      <c r="D98" s="5"/>
      <c r="E98" s="5"/>
      <c r="F98" s="5"/>
      <c r="G98" s="5"/>
      <c r="H98" s="21"/>
    </row>
    <row r="99" spans="1:8" ht="12.75">
      <c r="A99" s="19" t="s">
        <v>151</v>
      </c>
      <c r="B99" s="5"/>
      <c r="C99" s="5"/>
      <c r="D99" s="5"/>
      <c r="E99" s="5"/>
      <c r="F99" s="5"/>
      <c r="G99" s="5"/>
      <c r="H99" s="21"/>
    </row>
    <row r="100" spans="1:8" ht="12.75">
      <c r="A100" s="13"/>
      <c r="B100" s="1"/>
      <c r="C100" s="1"/>
      <c r="D100" s="1"/>
      <c r="E100" s="1"/>
      <c r="F100" s="1"/>
      <c r="G100" s="1"/>
      <c r="H100" s="12"/>
    </row>
    <row r="101" spans="1:8" ht="12.75">
      <c r="A101" s="29" t="s">
        <v>171</v>
      </c>
      <c r="B101" s="16"/>
      <c r="C101" s="16"/>
      <c r="D101" s="16"/>
      <c r="E101" s="16"/>
      <c r="F101" s="16"/>
      <c r="G101" s="16"/>
      <c r="H101" s="18"/>
    </row>
    <row r="102" spans="1:8" ht="12.75">
      <c r="A102" s="19"/>
      <c r="B102" s="5"/>
      <c r="C102" s="5"/>
      <c r="D102" s="5"/>
      <c r="E102" s="5"/>
      <c r="F102" s="5"/>
      <c r="G102" s="5"/>
      <c r="H102" s="21"/>
    </row>
    <row r="103" spans="1:8" ht="12.75">
      <c r="A103" s="19" t="s">
        <v>86</v>
      </c>
      <c r="B103" s="5"/>
      <c r="C103" s="5"/>
      <c r="D103" s="5"/>
      <c r="E103" s="5"/>
      <c r="F103" s="5"/>
      <c r="G103" s="5"/>
      <c r="H103" s="21"/>
    </row>
    <row r="104" spans="1:8" ht="12.75">
      <c r="A104" s="19" t="s">
        <v>155</v>
      </c>
      <c r="B104" s="5"/>
      <c r="C104" s="5"/>
      <c r="D104" s="5"/>
      <c r="E104" s="5"/>
      <c r="F104" s="5"/>
      <c r="G104" s="5"/>
      <c r="H104" s="21"/>
    </row>
    <row r="105" spans="1:8" s="95" customFormat="1" ht="12.75">
      <c r="A105" s="98" t="s">
        <v>154</v>
      </c>
      <c r="B105" s="99" t="e">
        <f>E69</f>
        <v>#DIV/0!</v>
      </c>
      <c r="C105" s="103" t="s">
        <v>137</v>
      </c>
      <c r="D105" s="100">
        <f>E67</f>
        <v>0</v>
      </c>
      <c r="E105" s="93" t="s">
        <v>25</v>
      </c>
      <c r="F105" s="101" t="e">
        <f>D105+B105</f>
        <v>#DIV/0!</v>
      </c>
      <c r="G105" s="102"/>
      <c r="H105" s="94"/>
    </row>
    <row r="106" spans="1:8" ht="12.75">
      <c r="A106" s="96" t="s">
        <v>153</v>
      </c>
      <c r="B106" s="42" t="s">
        <v>152</v>
      </c>
      <c r="C106" s="2"/>
      <c r="D106" s="42" t="s">
        <v>138</v>
      </c>
      <c r="E106" s="97"/>
      <c r="F106" s="113" t="s">
        <v>139</v>
      </c>
      <c r="G106" s="12"/>
      <c r="H106" s="21"/>
    </row>
    <row r="107" spans="1:8" ht="12.75">
      <c r="A107" s="23"/>
      <c r="B107" s="124"/>
      <c r="C107" s="124" t="s">
        <v>87</v>
      </c>
      <c r="D107" s="125"/>
      <c r="E107" s="116"/>
      <c r="F107" s="5"/>
      <c r="G107" s="5"/>
      <c r="H107" s="21"/>
    </row>
    <row r="108" spans="1:8" ht="12.75">
      <c r="A108" s="126" t="s">
        <v>41</v>
      </c>
      <c r="B108" s="127" t="s">
        <v>88</v>
      </c>
      <c r="C108" s="128" t="s">
        <v>89</v>
      </c>
      <c r="D108" s="129" t="s">
        <v>90</v>
      </c>
      <c r="E108" s="114"/>
      <c r="F108" s="5"/>
      <c r="G108" s="5"/>
      <c r="H108" s="21"/>
    </row>
    <row r="109" spans="1:8" ht="12.75">
      <c r="A109" s="32" t="s">
        <v>91</v>
      </c>
      <c r="B109" s="33">
        <v>200</v>
      </c>
      <c r="C109" s="51"/>
      <c r="D109" s="34">
        <f>SUM(B109*C109)</f>
        <v>0</v>
      </c>
      <c r="E109" s="115"/>
      <c r="F109" s="5"/>
      <c r="G109" s="5"/>
      <c r="H109" s="21"/>
    </row>
    <row r="110" spans="1:8" ht="12.75">
      <c r="A110" s="32" t="s">
        <v>92</v>
      </c>
      <c r="B110" s="33">
        <v>100</v>
      </c>
      <c r="C110" s="51"/>
      <c r="D110" s="34">
        <f>SUM(B110*C110)</f>
        <v>0</v>
      </c>
      <c r="E110" s="115"/>
      <c r="F110" s="5"/>
      <c r="G110" s="5"/>
      <c r="H110" s="21"/>
    </row>
    <row r="111" spans="1:8" ht="12.75">
      <c r="A111" s="32" t="s">
        <v>93</v>
      </c>
      <c r="B111" s="33">
        <v>75</v>
      </c>
      <c r="C111" s="51"/>
      <c r="D111" s="34">
        <f aca="true" t="shared" si="0" ref="D111:D117">SUM(B111*C111)</f>
        <v>0</v>
      </c>
      <c r="E111" s="115"/>
      <c r="F111" s="5"/>
      <c r="G111" s="5"/>
      <c r="H111" s="21"/>
    </row>
    <row r="112" spans="1:8" ht="12.75">
      <c r="A112" s="32" t="s">
        <v>50</v>
      </c>
      <c r="B112" s="33">
        <v>50</v>
      </c>
      <c r="C112" s="51"/>
      <c r="D112" s="34">
        <f t="shared" si="0"/>
        <v>0</v>
      </c>
      <c r="E112" s="115"/>
      <c r="F112" s="5"/>
      <c r="G112" s="5"/>
      <c r="H112" s="21"/>
    </row>
    <row r="113" spans="1:12" ht="13.5" thickBot="1">
      <c r="A113" s="32" t="s">
        <v>94</v>
      </c>
      <c r="B113" s="33">
        <v>2</v>
      </c>
      <c r="C113" s="51"/>
      <c r="D113" s="117">
        <f t="shared" si="0"/>
        <v>0</v>
      </c>
      <c r="E113" s="115"/>
      <c r="F113" s="5"/>
      <c r="G113" s="5"/>
      <c r="H113" s="21"/>
      <c r="L113" s="5"/>
    </row>
    <row r="114" spans="1:8" ht="13.5" thickBot="1">
      <c r="A114" s="35" t="s">
        <v>338</v>
      </c>
      <c r="B114" s="36"/>
      <c r="C114" s="119"/>
      <c r="D114" s="163"/>
      <c r="E114" s="164" t="s">
        <v>339</v>
      </c>
      <c r="F114" s="165"/>
      <c r="G114" s="5"/>
      <c r="H114" s="21"/>
    </row>
    <row r="115" spans="1:8" ht="12.75">
      <c r="A115" s="37" t="s">
        <v>95</v>
      </c>
      <c r="B115" s="33">
        <v>400</v>
      </c>
      <c r="C115" s="120"/>
      <c r="D115" s="118">
        <f t="shared" si="0"/>
        <v>0</v>
      </c>
      <c r="E115" s="115"/>
      <c r="F115" s="5"/>
      <c r="G115" s="5"/>
      <c r="H115" s="21"/>
    </row>
    <row r="116" spans="1:8" ht="12.75">
      <c r="A116" s="37" t="s">
        <v>96</v>
      </c>
      <c r="B116" s="33">
        <v>1400</v>
      </c>
      <c r="C116" s="52"/>
      <c r="D116" s="118">
        <f t="shared" si="0"/>
        <v>0</v>
      </c>
      <c r="E116" s="115"/>
      <c r="F116" s="5"/>
      <c r="G116" s="5"/>
      <c r="H116" s="21"/>
    </row>
    <row r="117" spans="1:8" ht="12.75">
      <c r="A117" s="34" t="s">
        <v>97</v>
      </c>
      <c r="B117" s="122"/>
      <c r="C117" s="122"/>
      <c r="D117" s="118">
        <f t="shared" si="0"/>
        <v>0</v>
      </c>
      <c r="E117" s="4"/>
      <c r="F117" s="5"/>
      <c r="G117" s="5"/>
      <c r="H117" s="21"/>
    </row>
    <row r="118" spans="1:8" ht="12.75">
      <c r="A118" s="31" t="s">
        <v>174</v>
      </c>
      <c r="B118" s="3"/>
      <c r="C118" s="3"/>
      <c r="D118" s="34">
        <f>SUM(D109:D117)</f>
        <v>0</v>
      </c>
      <c r="E118" s="4"/>
      <c r="F118" s="5"/>
      <c r="G118" s="5"/>
      <c r="H118" s="21"/>
    </row>
    <row r="119" spans="1:8" ht="12.75">
      <c r="A119" s="38"/>
      <c r="B119" s="3"/>
      <c r="C119" s="3"/>
      <c r="D119" s="4"/>
      <c r="E119" s="4"/>
      <c r="F119" s="5"/>
      <c r="G119" s="5"/>
      <c r="H119" s="21"/>
    </row>
    <row r="120" spans="1:8" ht="12.75">
      <c r="A120" s="39" t="s">
        <v>110</v>
      </c>
      <c r="B120" s="40"/>
      <c r="C120" s="41"/>
      <c r="D120" s="42">
        <f>SUM(E67)</f>
        <v>0</v>
      </c>
      <c r="E120" s="4"/>
      <c r="F120" s="5"/>
      <c r="G120" s="5"/>
      <c r="H120" s="21"/>
    </row>
    <row r="121" spans="1:8" ht="12.75">
      <c r="A121" s="98" t="s">
        <v>139</v>
      </c>
      <c r="B121" s="3"/>
      <c r="C121" s="3"/>
      <c r="D121" s="3"/>
      <c r="E121" s="99" t="e">
        <f>B105+D120</f>
        <v>#DIV/0!</v>
      </c>
      <c r="F121" s="5"/>
      <c r="G121" s="5"/>
      <c r="H121" s="21"/>
    </row>
    <row r="122" spans="1:8" ht="12.75">
      <c r="A122" s="130" t="s">
        <v>175</v>
      </c>
      <c r="B122" s="131"/>
      <c r="C122" s="131"/>
      <c r="D122" s="131"/>
      <c r="E122" s="99" t="e">
        <f>E121-D118</f>
        <v>#DIV/0!</v>
      </c>
      <c r="F122" s="5" t="s">
        <v>103</v>
      </c>
      <c r="G122" s="5"/>
      <c r="H122" s="21"/>
    </row>
    <row r="123" spans="1:8" ht="11.25" customHeight="1">
      <c r="A123" s="31" t="s">
        <v>98</v>
      </c>
      <c r="B123" s="2"/>
      <c r="C123" s="2"/>
      <c r="D123" s="2"/>
      <c r="E123" s="121">
        <f>H90</f>
        <v>0</v>
      </c>
      <c r="F123" s="53"/>
      <c r="G123" s="48"/>
      <c r="H123" s="54"/>
    </row>
    <row r="124" spans="1:8" ht="12.75">
      <c r="A124" s="19"/>
      <c r="B124" s="5"/>
      <c r="C124" s="5"/>
      <c r="D124" s="5"/>
      <c r="E124" s="82"/>
      <c r="F124" s="193"/>
      <c r="G124" s="188"/>
      <c r="H124" s="194"/>
    </row>
    <row r="125" spans="1:8" ht="12.75">
      <c r="A125" s="29" t="s">
        <v>99</v>
      </c>
      <c r="B125" s="16"/>
      <c r="C125" s="16"/>
      <c r="D125" s="16"/>
      <c r="E125" s="16"/>
      <c r="F125" s="16"/>
      <c r="G125" s="16"/>
      <c r="H125" s="18"/>
    </row>
    <row r="126" spans="1:8" ht="12.75">
      <c r="A126" s="19"/>
      <c r="B126" s="5"/>
      <c r="C126" s="5"/>
      <c r="D126" s="5"/>
      <c r="E126" s="5"/>
      <c r="F126" s="5"/>
      <c r="G126" s="5"/>
      <c r="H126" s="21"/>
    </row>
    <row r="127" spans="1:8" ht="12.75">
      <c r="A127" s="19" t="s">
        <v>166</v>
      </c>
      <c r="B127" s="5"/>
      <c r="C127" s="5"/>
      <c r="D127" s="5"/>
      <c r="E127" s="5"/>
      <c r="F127" s="5"/>
      <c r="G127" s="5"/>
      <c r="H127" s="21"/>
    </row>
    <row r="128" spans="1:8" ht="12.75">
      <c r="A128" s="19" t="s">
        <v>156</v>
      </c>
      <c r="B128" s="5"/>
      <c r="C128" s="5"/>
      <c r="D128" s="5"/>
      <c r="E128" s="5"/>
      <c r="F128" s="5"/>
      <c r="G128" s="5"/>
      <c r="H128" s="21"/>
    </row>
    <row r="129" spans="1:8" ht="12.75">
      <c r="A129" s="19" t="s">
        <v>111</v>
      </c>
      <c r="B129" s="5"/>
      <c r="C129" s="5"/>
      <c r="D129" s="5"/>
      <c r="E129" s="5"/>
      <c r="F129" s="5"/>
      <c r="G129" s="5"/>
      <c r="H129" s="21"/>
    </row>
    <row r="130" spans="1:8" ht="12.75">
      <c r="A130" s="19" t="s">
        <v>100</v>
      </c>
      <c r="B130" s="5"/>
      <c r="C130" s="5"/>
      <c r="D130" s="5"/>
      <c r="E130" s="5"/>
      <c r="F130" s="5"/>
      <c r="G130" s="5"/>
      <c r="H130" s="21"/>
    </row>
    <row r="131" spans="1:8" ht="12.75">
      <c r="A131" s="19" t="s">
        <v>157</v>
      </c>
      <c r="B131" s="5"/>
      <c r="C131" s="5"/>
      <c r="D131" s="5"/>
      <c r="E131" s="5"/>
      <c r="F131" s="5"/>
      <c r="G131" s="5"/>
      <c r="H131" s="21"/>
    </row>
    <row r="132" spans="1:8" ht="12.75">
      <c r="A132" s="19" t="s">
        <v>158</v>
      </c>
      <c r="B132" s="5"/>
      <c r="C132" s="5"/>
      <c r="D132" s="5"/>
      <c r="E132" s="5"/>
      <c r="F132" s="5"/>
      <c r="G132" s="5"/>
      <c r="H132" s="21"/>
    </row>
    <row r="133" spans="1:8" ht="12.75">
      <c r="A133" s="19" t="s">
        <v>159</v>
      </c>
      <c r="B133" s="5"/>
      <c r="C133" s="5"/>
      <c r="D133" s="5"/>
      <c r="E133" s="5"/>
      <c r="F133" s="5"/>
      <c r="G133" s="5"/>
      <c r="H133" s="21"/>
    </row>
    <row r="134" spans="1:8" ht="12.75">
      <c r="A134" s="19" t="s">
        <v>165</v>
      </c>
      <c r="B134" s="5"/>
      <c r="C134" s="5"/>
      <c r="D134" s="5"/>
      <c r="E134" s="5"/>
      <c r="F134" s="5"/>
      <c r="G134" s="5"/>
      <c r="H134" s="21"/>
    </row>
    <row r="135" spans="1:8" ht="12.75">
      <c r="A135" s="19" t="s">
        <v>160</v>
      </c>
      <c r="B135" s="5"/>
      <c r="C135" s="5"/>
      <c r="D135" s="5"/>
      <c r="E135" s="5"/>
      <c r="F135" s="5"/>
      <c r="G135" s="5"/>
      <c r="H135" s="21"/>
    </row>
    <row r="136" spans="1:8" ht="12.75">
      <c r="A136" s="19" t="s">
        <v>161</v>
      </c>
      <c r="B136" s="5"/>
      <c r="C136" s="5"/>
      <c r="D136" s="5"/>
      <c r="E136" s="5"/>
      <c r="F136" s="5"/>
      <c r="G136" s="5"/>
      <c r="H136" s="21"/>
    </row>
    <row r="137" spans="1:8" ht="12.75">
      <c r="A137" s="19" t="s">
        <v>162</v>
      </c>
      <c r="B137" s="5"/>
      <c r="C137" s="5"/>
      <c r="D137" s="5"/>
      <c r="E137" s="5"/>
      <c r="F137" s="5"/>
      <c r="G137" s="5"/>
      <c r="H137" s="21"/>
    </row>
    <row r="138" spans="1:8" ht="12.75">
      <c r="A138" s="19" t="s">
        <v>163</v>
      </c>
      <c r="B138" s="5"/>
      <c r="C138" s="5"/>
      <c r="D138" s="5"/>
      <c r="E138" s="5"/>
      <c r="F138" s="5"/>
      <c r="G138" s="5"/>
      <c r="H138" s="21"/>
    </row>
    <row r="139" spans="1:8" ht="12.75">
      <c r="A139" s="19" t="s">
        <v>112</v>
      </c>
      <c r="B139" s="5"/>
      <c r="C139" s="5"/>
      <c r="D139" s="5"/>
      <c r="E139" s="5"/>
      <c r="F139" s="5"/>
      <c r="G139" s="5"/>
      <c r="H139" s="21"/>
    </row>
    <row r="140" spans="1:8" ht="12.75">
      <c r="A140" s="19" t="s">
        <v>164</v>
      </c>
      <c r="B140" s="5"/>
      <c r="C140" s="5"/>
      <c r="D140" s="5"/>
      <c r="E140" s="5"/>
      <c r="F140" s="5"/>
      <c r="G140" s="5"/>
      <c r="H140" s="21"/>
    </row>
    <row r="141" spans="1:8" ht="12.75">
      <c r="A141" s="19" t="s">
        <v>167</v>
      </c>
      <c r="B141" s="5"/>
      <c r="C141" s="5"/>
      <c r="D141" s="5"/>
      <c r="E141" s="5"/>
      <c r="F141" s="5"/>
      <c r="G141" s="5"/>
      <c r="H141" s="21"/>
    </row>
    <row r="142" spans="1:8" ht="12.75">
      <c r="A142" s="19" t="s">
        <v>168</v>
      </c>
      <c r="B142" s="5"/>
      <c r="C142" s="5"/>
      <c r="D142" s="5"/>
      <c r="E142" s="5"/>
      <c r="F142" s="5"/>
      <c r="G142" s="5"/>
      <c r="H142" s="21"/>
    </row>
    <row r="143" spans="1:8" ht="12.75">
      <c r="A143" s="19" t="s">
        <v>169</v>
      </c>
      <c r="B143" s="5"/>
      <c r="C143" s="5"/>
      <c r="D143" s="5"/>
      <c r="E143" s="5"/>
      <c r="F143" s="5"/>
      <c r="G143" s="5"/>
      <c r="H143" s="21"/>
    </row>
    <row r="144" spans="1:8" ht="12.75">
      <c r="A144" s="19"/>
      <c r="B144" s="5"/>
      <c r="C144" s="5"/>
      <c r="D144" s="5"/>
      <c r="E144" s="5"/>
      <c r="F144" s="5"/>
      <c r="G144" s="5"/>
      <c r="H144" s="21"/>
    </row>
    <row r="145" spans="1:8" ht="12.75">
      <c r="A145" s="19" t="s">
        <v>101</v>
      </c>
      <c r="B145" s="123"/>
      <c r="C145" s="123"/>
      <c r="D145" s="123"/>
      <c r="E145" s="123"/>
      <c r="F145" s="5"/>
      <c r="G145" s="5"/>
      <c r="H145" s="21"/>
    </row>
    <row r="146" spans="1:8" ht="11.25" customHeight="1">
      <c r="A146" s="19" t="s">
        <v>0</v>
      </c>
      <c r="B146" s="188"/>
      <c r="C146" s="188"/>
      <c r="D146" s="188"/>
      <c r="E146" s="188"/>
      <c r="F146" s="5"/>
      <c r="G146" s="5"/>
      <c r="H146" s="21"/>
    </row>
    <row r="147" spans="1:8" ht="12.75">
      <c r="A147" s="13"/>
      <c r="B147" s="1"/>
      <c r="C147" s="1"/>
      <c r="D147" s="1"/>
      <c r="E147" s="1"/>
      <c r="F147" s="1"/>
      <c r="G147" s="1"/>
      <c r="H147" s="12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133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134" t="s">
        <v>176</v>
      </c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</sheetData>
  <sheetProtection selectLockedCells="1"/>
  <mergeCells count="13">
    <mergeCell ref="B146:E146"/>
    <mergeCell ref="B49:H49"/>
    <mergeCell ref="B6:H6"/>
    <mergeCell ref="B7:H7"/>
    <mergeCell ref="C10:H10"/>
    <mergeCell ref="B48:H48"/>
    <mergeCell ref="A15:H15"/>
    <mergeCell ref="A16:H16"/>
    <mergeCell ref="B5:C5"/>
    <mergeCell ref="C8:F8"/>
    <mergeCell ref="B9:D9"/>
    <mergeCell ref="F9:H9"/>
    <mergeCell ref="F124:H124"/>
  </mergeCells>
  <hyperlinks>
    <hyperlink ref="A150" r:id="rId1" display="..\..\..\1 SWM Program Info\Maintenance Agreements\SWM maintenance and inspection agreement2015.doc"/>
  </hyperlinks>
  <printOptions/>
  <pageMargins left="0.42" right="0.25" top="1" bottom="1" header="0.5" footer="0.5"/>
  <pageSetup orientation="portrait" scale="97" r:id="rId2"/>
  <rowBreaks count="2" manualBreakCount="2">
    <brk id="50" max="255" man="1"/>
    <brk id="95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B20" sqref="B20"/>
    </sheetView>
  </sheetViews>
  <sheetFormatPr defaultColWidth="9.140625" defaultRowHeight="12.75"/>
  <cols>
    <col min="1" max="1" width="18.00390625" style="0" bestFit="1" customWidth="1"/>
    <col min="2" max="2" width="29.8515625" style="0" bestFit="1" customWidth="1"/>
    <col min="3" max="4" width="28.57421875" style="0" bestFit="1" customWidth="1"/>
    <col min="5" max="5" width="37.421875" style="0" customWidth="1"/>
  </cols>
  <sheetData>
    <row r="1" spans="1:4" ht="37.5">
      <c r="A1" s="144" t="s">
        <v>326</v>
      </c>
      <c r="B1" s="144" t="s">
        <v>327</v>
      </c>
      <c r="C1" s="144" t="s">
        <v>328</v>
      </c>
      <c r="D1" s="144" t="s">
        <v>329</v>
      </c>
    </row>
    <row r="2" spans="1:4" ht="25.5">
      <c r="A2" s="145" t="s">
        <v>215</v>
      </c>
      <c r="B2" s="145" t="s">
        <v>216</v>
      </c>
      <c r="C2" s="145" t="s">
        <v>217</v>
      </c>
      <c r="D2" s="145" t="s">
        <v>218</v>
      </c>
    </row>
    <row r="3" spans="1:4" ht="12.75">
      <c r="A3" s="146" t="s">
        <v>219</v>
      </c>
      <c r="B3" s="146" t="s">
        <v>220</v>
      </c>
      <c r="C3" s="146" t="s">
        <v>221</v>
      </c>
      <c r="D3" s="147" t="s">
        <v>222</v>
      </c>
    </row>
    <row r="4" spans="1:4" ht="12.75">
      <c r="A4" s="146" t="s">
        <v>223</v>
      </c>
      <c r="B4" s="146" t="s">
        <v>224</v>
      </c>
      <c r="C4" s="146" t="s">
        <v>225</v>
      </c>
      <c r="D4" s="146" t="s">
        <v>226</v>
      </c>
    </row>
    <row r="5" spans="1:4" ht="12.75">
      <c r="A5" s="146" t="s">
        <v>227</v>
      </c>
      <c r="B5" s="146" t="s">
        <v>228</v>
      </c>
      <c r="C5" s="146" t="s">
        <v>229</v>
      </c>
      <c r="D5" s="146" t="s">
        <v>230</v>
      </c>
    </row>
    <row r="6" spans="1:4" ht="12.75">
      <c r="A6" s="146" t="s">
        <v>231</v>
      </c>
      <c r="B6" s="146" t="s">
        <v>232</v>
      </c>
      <c r="C6" s="146" t="s">
        <v>233</v>
      </c>
      <c r="D6" s="146" t="s">
        <v>234</v>
      </c>
    </row>
    <row r="7" spans="1:4" ht="12.75">
      <c r="A7" s="146" t="s">
        <v>235</v>
      </c>
      <c r="B7" s="146" t="s">
        <v>236</v>
      </c>
      <c r="C7" s="146" t="s">
        <v>237</v>
      </c>
      <c r="D7" s="146" t="s">
        <v>238</v>
      </c>
    </row>
    <row r="8" spans="1:4" ht="12.75">
      <c r="A8" s="146" t="s">
        <v>239</v>
      </c>
      <c r="B8" s="146" t="s">
        <v>240</v>
      </c>
      <c r="C8" s="146" t="s">
        <v>241</v>
      </c>
      <c r="D8" s="146" t="s">
        <v>242</v>
      </c>
    </row>
    <row r="9" spans="1:4" ht="12.75">
      <c r="A9" s="146" t="s">
        <v>243</v>
      </c>
      <c r="B9" s="146" t="s">
        <v>244</v>
      </c>
      <c r="C9" s="146" t="s">
        <v>245</v>
      </c>
      <c r="D9" s="146" t="s">
        <v>246</v>
      </c>
    </row>
    <row r="10" spans="1:4" ht="12.75">
      <c r="A10" s="146" t="s">
        <v>247</v>
      </c>
      <c r="B10" s="146" t="s">
        <v>248</v>
      </c>
      <c r="C10" s="147" t="s">
        <v>249</v>
      </c>
      <c r="D10" s="146" t="s">
        <v>250</v>
      </c>
    </row>
    <row r="11" spans="1:4" ht="12.75">
      <c r="A11" s="146" t="s">
        <v>251</v>
      </c>
      <c r="B11" s="146" t="s">
        <v>252</v>
      </c>
      <c r="C11" s="147" t="s">
        <v>253</v>
      </c>
      <c r="D11" s="146" t="s">
        <v>254</v>
      </c>
    </row>
    <row r="12" spans="1:4" ht="12.75">
      <c r="A12" s="147" t="s">
        <v>255</v>
      </c>
      <c r="B12" s="146" t="s">
        <v>256</v>
      </c>
      <c r="C12" s="147" t="s">
        <v>257</v>
      </c>
      <c r="D12" s="146" t="s">
        <v>258</v>
      </c>
    </row>
    <row r="13" spans="1:4" ht="12.75">
      <c r="A13" s="146" t="s">
        <v>259</v>
      </c>
      <c r="B13" s="147" t="s">
        <v>260</v>
      </c>
      <c r="C13" s="146" t="s">
        <v>261</v>
      </c>
      <c r="D13" s="146" t="s">
        <v>262</v>
      </c>
    </row>
    <row r="14" spans="1:4" ht="12.75">
      <c r="A14" s="146" t="s">
        <v>263</v>
      </c>
      <c r="B14" s="147" t="s">
        <v>264</v>
      </c>
      <c r="C14" s="147" t="s">
        <v>265</v>
      </c>
      <c r="D14" s="147" t="s">
        <v>266</v>
      </c>
    </row>
    <row r="15" spans="1:4" ht="12.75">
      <c r="A15" s="146" t="s">
        <v>267</v>
      </c>
      <c r="B15" s="146" t="s">
        <v>268</v>
      </c>
      <c r="C15" s="146" t="s">
        <v>269</v>
      </c>
      <c r="D15" s="148" t="s">
        <v>270</v>
      </c>
    </row>
    <row r="16" spans="1:4" ht="12.75">
      <c r="A16" s="146" t="s">
        <v>271</v>
      </c>
      <c r="B16" s="146" t="s">
        <v>272</v>
      </c>
      <c r="C16" s="146" t="s">
        <v>273</v>
      </c>
      <c r="D16" s="148" t="s">
        <v>274</v>
      </c>
    </row>
    <row r="17" spans="1:4" ht="12.75">
      <c r="A17" s="146" t="s">
        <v>275</v>
      </c>
      <c r="B17" s="146" t="s">
        <v>276</v>
      </c>
      <c r="C17" s="146" t="s">
        <v>277</v>
      </c>
      <c r="D17" s="148" t="s">
        <v>278</v>
      </c>
    </row>
    <row r="18" spans="1:4" ht="12.75">
      <c r="A18" s="146" t="s">
        <v>279</v>
      </c>
      <c r="B18" s="148" t="s">
        <v>280</v>
      </c>
      <c r="C18" s="146" t="s">
        <v>281</v>
      </c>
      <c r="D18" s="148" t="s">
        <v>282</v>
      </c>
    </row>
    <row r="19" spans="1:4" ht="12.75">
      <c r="A19" s="146" t="s">
        <v>283</v>
      </c>
      <c r="B19" s="148" t="s">
        <v>284</v>
      </c>
      <c r="C19" s="147" t="s">
        <v>285</v>
      </c>
      <c r="D19" s="149"/>
    </row>
    <row r="20" spans="1:4" ht="12.75">
      <c r="A20" s="146" t="s">
        <v>286</v>
      </c>
      <c r="B20" s="149"/>
      <c r="C20" s="146" t="s">
        <v>287</v>
      </c>
      <c r="D20" s="149"/>
    </row>
    <row r="21" spans="1:4" ht="12.75">
      <c r="A21" s="146" t="s">
        <v>288</v>
      </c>
      <c r="B21" s="149"/>
      <c r="C21" s="146" t="s">
        <v>289</v>
      </c>
      <c r="D21" s="149"/>
    </row>
    <row r="22" spans="1:4" ht="12.75">
      <c r="A22" s="146" t="s">
        <v>290</v>
      </c>
      <c r="B22" s="149"/>
      <c r="C22" s="146" t="s">
        <v>291</v>
      </c>
      <c r="D22" s="149"/>
    </row>
    <row r="23" spans="1:4" ht="12.75">
      <c r="A23" s="146" t="s">
        <v>292</v>
      </c>
      <c r="B23" s="149"/>
      <c r="C23" s="147" t="s">
        <v>293</v>
      </c>
      <c r="D23" s="149"/>
    </row>
    <row r="24" spans="1:4" ht="12.75">
      <c r="A24" s="146" t="s">
        <v>294</v>
      </c>
      <c r="B24" s="149"/>
      <c r="C24" s="147" t="s">
        <v>295</v>
      </c>
      <c r="D24" s="149"/>
    </row>
    <row r="25" spans="1:4" ht="12.75">
      <c r="A25" s="146" t="s">
        <v>296</v>
      </c>
      <c r="B25" s="149"/>
      <c r="C25" s="146" t="s">
        <v>297</v>
      </c>
      <c r="D25" s="149"/>
    </row>
    <row r="26" spans="1:4" ht="12.75">
      <c r="A26" s="146" t="s">
        <v>298</v>
      </c>
      <c r="B26" s="149"/>
      <c r="C26" s="146" t="s">
        <v>299</v>
      </c>
      <c r="D26" s="149"/>
    </row>
    <row r="27" spans="1:4" ht="12.75">
      <c r="A27" s="146" t="s">
        <v>300</v>
      </c>
      <c r="B27" s="149"/>
      <c r="C27" s="146" t="s">
        <v>301</v>
      </c>
      <c r="D27" s="149"/>
    </row>
    <row r="28" spans="1:4" ht="12.75">
      <c r="A28" s="146" t="s">
        <v>302</v>
      </c>
      <c r="B28" s="149"/>
      <c r="C28" s="146" t="s">
        <v>303</v>
      </c>
      <c r="D28" s="149"/>
    </row>
    <row r="29" spans="1:4" ht="12.75">
      <c r="A29" s="146" t="s">
        <v>304</v>
      </c>
      <c r="B29" s="149"/>
      <c r="C29" s="146" t="s">
        <v>305</v>
      </c>
      <c r="D29" s="149"/>
    </row>
    <row r="30" spans="1:4" ht="12.75">
      <c r="A30" s="146" t="s">
        <v>306</v>
      </c>
      <c r="B30" s="149"/>
      <c r="C30" s="146" t="s">
        <v>307</v>
      </c>
      <c r="D30" s="149"/>
    </row>
    <row r="31" spans="1:4" ht="12.75">
      <c r="A31" s="146" t="s">
        <v>308</v>
      </c>
      <c r="B31" s="149"/>
      <c r="C31" s="146" t="s">
        <v>309</v>
      </c>
      <c r="D31" s="149"/>
    </row>
    <row r="32" spans="1:4" ht="12.75">
      <c r="A32" s="146" t="s">
        <v>310</v>
      </c>
      <c r="B32" s="149"/>
      <c r="C32" s="146" t="s">
        <v>311</v>
      </c>
      <c r="D32" s="149"/>
    </row>
    <row r="33" spans="1:4" ht="12.75">
      <c r="A33" s="146" t="s">
        <v>312</v>
      </c>
      <c r="B33" s="149"/>
      <c r="C33" s="146" t="s">
        <v>313</v>
      </c>
      <c r="D33" s="149"/>
    </row>
    <row r="34" spans="1:4" ht="12.75">
      <c r="A34" s="146" t="s">
        <v>314</v>
      </c>
      <c r="B34" s="149"/>
      <c r="C34" s="149"/>
      <c r="D34" s="149"/>
    </row>
    <row r="35" spans="1:4" ht="12.75">
      <c r="A35" s="146" t="s">
        <v>315</v>
      </c>
      <c r="B35" s="149"/>
      <c r="C35" s="149"/>
      <c r="D35" s="149"/>
    </row>
    <row r="36" spans="1:4" ht="12.75">
      <c r="A36" s="147" t="s">
        <v>316</v>
      </c>
      <c r="B36" s="149"/>
      <c r="C36" s="149"/>
      <c r="D36" s="149"/>
    </row>
    <row r="37" spans="1:4" ht="14.25" customHeight="1">
      <c r="A37" s="147" t="s">
        <v>317</v>
      </c>
      <c r="B37" s="149"/>
      <c r="C37" s="149"/>
      <c r="D37" s="149"/>
    </row>
    <row r="38" spans="1:4" ht="12.75">
      <c r="A38" s="146" t="s">
        <v>318</v>
      </c>
      <c r="B38" s="149"/>
      <c r="C38" s="149"/>
      <c r="D38" s="149"/>
    </row>
    <row r="39" spans="1:4" ht="12.75">
      <c r="A39" s="146" t="s">
        <v>319</v>
      </c>
      <c r="B39" s="149"/>
      <c r="C39" s="149"/>
      <c r="D39" s="149"/>
    </row>
    <row r="40" spans="1:4" ht="12.75">
      <c r="A40" s="146" t="s">
        <v>320</v>
      </c>
      <c r="B40" s="149"/>
      <c r="D40" s="149"/>
    </row>
    <row r="41" spans="1:4" ht="12.75">
      <c r="A41" s="146" t="s">
        <v>321</v>
      </c>
      <c r="B41" s="149"/>
      <c r="C41" s="149"/>
      <c r="D41" s="141" t="s">
        <v>324</v>
      </c>
    </row>
    <row r="42" spans="1:4" ht="12.75">
      <c r="A42" s="146" t="s">
        <v>322</v>
      </c>
      <c r="B42" s="149"/>
      <c r="C42" s="149"/>
      <c r="D42" s="151" t="s">
        <v>325</v>
      </c>
    </row>
    <row r="43" spans="1:4" ht="12.75">
      <c r="A43" s="146" t="s">
        <v>323</v>
      </c>
      <c r="B43" s="149"/>
      <c r="C43" s="149"/>
      <c r="D43" s="149"/>
    </row>
    <row r="44" spans="1:4" ht="12.75">
      <c r="A44" s="150"/>
      <c r="B44" s="150"/>
      <c r="D44" s="152"/>
    </row>
  </sheetData>
  <sheetProtection/>
  <printOptions/>
  <pageMargins left="0.25" right="0.25" top="0.25" bottom="0.2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3">
      <selection activeCell="C9" sqref="C9:G9"/>
    </sheetView>
  </sheetViews>
  <sheetFormatPr defaultColWidth="9.140625" defaultRowHeight="12.75"/>
  <cols>
    <col min="2" max="2" width="21.57421875" style="0" customWidth="1"/>
    <col min="3" max="3" width="16.00390625" style="0" customWidth="1"/>
    <col min="4" max="4" width="13.28125" style="0" customWidth="1"/>
    <col min="5" max="6" width="12.57421875" style="0" customWidth="1"/>
    <col min="7" max="7" width="16.7109375" style="21" customWidth="1"/>
    <col min="8" max="8" width="13.8515625" style="0" hidden="1" customWidth="1"/>
    <col min="9" max="9" width="9.140625" style="19" customWidth="1"/>
  </cols>
  <sheetData>
    <row r="1" spans="2:8" ht="15.75">
      <c r="B1" s="204" t="s">
        <v>114</v>
      </c>
      <c r="C1" s="205"/>
      <c r="D1" s="205"/>
      <c r="E1" s="205"/>
      <c r="F1" s="205"/>
      <c r="G1" s="205"/>
      <c r="H1" s="206"/>
    </row>
    <row r="2" spans="2:8" ht="15.75">
      <c r="B2" s="207" t="s">
        <v>115</v>
      </c>
      <c r="C2" s="208"/>
      <c r="D2" s="208"/>
      <c r="E2" s="208"/>
      <c r="F2" s="208"/>
      <c r="G2" s="208"/>
      <c r="H2" s="209"/>
    </row>
    <row r="3" spans="2:8" ht="15.75">
      <c r="B3" s="207" t="s">
        <v>116</v>
      </c>
      <c r="C3" s="208"/>
      <c r="D3" s="208"/>
      <c r="E3" s="208"/>
      <c r="F3" s="208"/>
      <c r="G3" s="208"/>
      <c r="H3" s="209"/>
    </row>
    <row r="4" spans="2:8" ht="15.75">
      <c r="B4" s="60"/>
      <c r="C4" s="5"/>
      <c r="D4" s="5"/>
      <c r="E4" s="5"/>
      <c r="F4" s="5"/>
      <c r="H4" s="21"/>
    </row>
    <row r="5" spans="2:8" ht="15.75">
      <c r="B5" s="86" t="s">
        <v>117</v>
      </c>
      <c r="C5" s="210">
        <f>Worksheet!B5</f>
        <v>0</v>
      </c>
      <c r="D5" s="200"/>
      <c r="E5" s="83" t="s">
        <v>118</v>
      </c>
      <c r="F5" s="200">
        <f>Worksheet!F5</f>
        <v>0</v>
      </c>
      <c r="G5" s="200"/>
      <c r="H5" s="83"/>
    </row>
    <row r="6" spans="2:8" ht="15.75">
      <c r="B6" s="60"/>
      <c r="C6" s="5"/>
      <c r="D6" s="5"/>
      <c r="E6" s="5"/>
      <c r="F6" s="5"/>
      <c r="G6" s="5"/>
      <c r="H6" s="21"/>
    </row>
    <row r="7" spans="2:8" ht="15.75">
      <c r="B7" s="86" t="s">
        <v>119</v>
      </c>
      <c r="C7" s="200">
        <f>Worksheet!B9</f>
        <v>0</v>
      </c>
      <c r="D7" s="200"/>
      <c r="E7" s="83" t="s">
        <v>120</v>
      </c>
      <c r="F7" s="203">
        <f>Worksheet!B6</f>
        <v>0</v>
      </c>
      <c r="G7" s="203"/>
      <c r="H7" s="83"/>
    </row>
    <row r="8" spans="2:8" ht="15.75">
      <c r="B8" s="60"/>
      <c r="C8" s="5"/>
      <c r="D8" s="5"/>
      <c r="E8" s="5"/>
      <c r="F8" s="5"/>
      <c r="H8" s="21"/>
    </row>
    <row r="9" spans="2:8" ht="15.75">
      <c r="B9" s="86" t="s">
        <v>121</v>
      </c>
      <c r="C9" s="200" t="s">
        <v>375</v>
      </c>
      <c r="D9" s="200"/>
      <c r="E9" s="200"/>
      <c r="F9" s="200"/>
      <c r="G9" s="200"/>
      <c r="H9" s="84"/>
    </row>
    <row r="10" spans="2:8" ht="15.75">
      <c r="B10" s="62"/>
      <c r="C10" s="5"/>
      <c r="D10" s="5"/>
      <c r="E10" s="5"/>
      <c r="F10" s="5"/>
      <c r="H10" s="21"/>
    </row>
    <row r="11" spans="2:8" ht="15.75">
      <c r="B11" s="60"/>
      <c r="C11" s="5"/>
      <c r="D11" s="5"/>
      <c r="E11" s="5"/>
      <c r="F11" s="5"/>
      <c r="H11" s="21"/>
    </row>
    <row r="12" spans="2:8" ht="15.75">
      <c r="B12" s="71"/>
      <c r="C12" s="69" t="s">
        <v>122</v>
      </c>
      <c r="D12" s="69" t="s">
        <v>134</v>
      </c>
      <c r="E12" s="70" t="s">
        <v>123</v>
      </c>
      <c r="F12" s="70"/>
      <c r="G12" s="79"/>
      <c r="H12" s="21"/>
    </row>
    <row r="13" spans="2:8" ht="15.75">
      <c r="B13" s="19"/>
      <c r="C13" s="74"/>
      <c r="D13" s="76"/>
      <c r="E13" s="76"/>
      <c r="F13" s="76"/>
      <c r="G13" s="76"/>
      <c r="H13" s="21"/>
    </row>
    <row r="14" spans="2:8" ht="20.25" customHeight="1">
      <c r="B14" s="19"/>
      <c r="C14" s="75" t="s">
        <v>91</v>
      </c>
      <c r="D14" s="77">
        <v>200</v>
      </c>
      <c r="E14" s="78"/>
      <c r="F14" s="78"/>
      <c r="G14" s="78"/>
      <c r="H14" s="21"/>
    </row>
    <row r="15" spans="2:8" ht="20.25" customHeight="1">
      <c r="B15" s="19"/>
      <c r="C15" s="75" t="s">
        <v>92</v>
      </c>
      <c r="D15" s="77">
        <v>100</v>
      </c>
      <c r="E15" s="78"/>
      <c r="F15" s="78"/>
      <c r="G15" s="78"/>
      <c r="H15" s="21"/>
    </row>
    <row r="16" spans="2:8" ht="20.25" customHeight="1">
      <c r="B16" s="19"/>
      <c r="C16" s="75" t="s">
        <v>93</v>
      </c>
      <c r="D16" s="77">
        <v>75</v>
      </c>
      <c r="E16" s="78"/>
      <c r="F16" s="78"/>
      <c r="G16" s="78"/>
      <c r="H16" s="21"/>
    </row>
    <row r="17" spans="2:8" ht="20.25" customHeight="1">
      <c r="B17" s="19"/>
      <c r="C17" s="75" t="s">
        <v>124</v>
      </c>
      <c r="D17" s="77">
        <v>50</v>
      </c>
      <c r="E17" s="78"/>
      <c r="F17" s="78"/>
      <c r="G17" s="78"/>
      <c r="H17" s="21"/>
    </row>
    <row r="18" spans="2:8" ht="20.25" customHeight="1">
      <c r="B18" s="19"/>
      <c r="C18" s="75" t="s">
        <v>53</v>
      </c>
      <c r="D18" s="77">
        <v>2</v>
      </c>
      <c r="E18" s="78"/>
      <c r="F18" s="78"/>
      <c r="G18" s="78"/>
      <c r="H18" s="21"/>
    </row>
    <row r="19" spans="2:8" ht="20.25" customHeight="1">
      <c r="B19" s="19"/>
      <c r="C19" s="75" t="s">
        <v>125</v>
      </c>
      <c r="D19" s="77">
        <v>1600</v>
      </c>
      <c r="E19" s="78"/>
      <c r="F19" s="78"/>
      <c r="G19" s="78"/>
      <c r="H19" s="21"/>
    </row>
    <row r="20" spans="2:8" ht="20.25" customHeight="1">
      <c r="B20" s="13"/>
      <c r="C20" s="80" t="s">
        <v>126</v>
      </c>
      <c r="D20" s="81">
        <v>400</v>
      </c>
      <c r="E20" s="82"/>
      <c r="F20" s="82"/>
      <c r="G20" s="82"/>
      <c r="H20" s="21"/>
    </row>
    <row r="21" spans="2:8" ht="15.75">
      <c r="B21" s="60"/>
      <c r="C21" s="5"/>
      <c r="D21" s="5"/>
      <c r="E21" s="59"/>
      <c r="F21" s="59"/>
      <c r="H21" s="21"/>
    </row>
    <row r="22" spans="2:8" ht="15.75">
      <c r="B22" s="60"/>
      <c r="C22" s="5"/>
      <c r="D22" s="5"/>
      <c r="E22" s="59"/>
      <c r="F22" s="59"/>
      <c r="H22" s="21"/>
    </row>
    <row r="23" spans="2:8" ht="15.75">
      <c r="B23" s="19"/>
      <c r="C23" s="64" t="s">
        <v>127</v>
      </c>
      <c r="D23" s="5"/>
      <c r="E23" s="5"/>
      <c r="F23" s="1"/>
      <c r="G23" s="5"/>
      <c r="H23" s="21"/>
    </row>
    <row r="24" spans="2:8" ht="15.75">
      <c r="B24" s="19"/>
      <c r="C24" s="64"/>
      <c r="D24" s="5"/>
      <c r="E24" s="5"/>
      <c r="F24" s="5"/>
      <c r="H24" s="21"/>
    </row>
    <row r="25" spans="2:8" ht="15.75">
      <c r="B25" s="19"/>
      <c r="C25" s="64" t="s">
        <v>128</v>
      </c>
      <c r="D25" s="5"/>
      <c r="E25" s="5"/>
      <c r="F25" s="85" t="e">
        <f>Worksheet!F105</f>
        <v>#DIV/0!</v>
      </c>
      <c r="G25" s="5"/>
      <c r="H25" s="21"/>
    </row>
    <row r="26" spans="2:8" ht="15">
      <c r="B26" s="65"/>
      <c r="C26" s="5"/>
      <c r="D26" s="5"/>
      <c r="E26" s="5"/>
      <c r="F26" s="5"/>
      <c r="H26" s="21"/>
    </row>
    <row r="27" spans="2:8" ht="15">
      <c r="B27" s="65"/>
      <c r="C27" s="5"/>
      <c r="D27" s="5"/>
      <c r="E27" s="5"/>
      <c r="F27" s="14"/>
      <c r="G27" s="135"/>
      <c r="H27" s="21"/>
    </row>
    <row r="28" spans="2:8" ht="15">
      <c r="B28" s="65"/>
      <c r="C28" s="5"/>
      <c r="D28" s="5"/>
      <c r="E28" s="5"/>
      <c r="F28" s="5"/>
      <c r="H28" s="21"/>
    </row>
    <row r="29" spans="2:8" ht="15.75">
      <c r="B29" s="63" t="s">
        <v>130</v>
      </c>
      <c r="C29" s="5"/>
      <c r="D29" s="5"/>
      <c r="E29" s="5"/>
      <c r="F29" s="5"/>
      <c r="H29" s="21"/>
    </row>
    <row r="30" spans="2:8" ht="15">
      <c r="B30" s="65"/>
      <c r="C30" s="5"/>
      <c r="D30" s="5"/>
      <c r="E30" s="5"/>
      <c r="F30" s="5"/>
      <c r="H30" s="21"/>
    </row>
    <row r="31" spans="2:9" ht="15.75">
      <c r="B31" s="87" t="s">
        <v>131</v>
      </c>
      <c r="C31" s="201"/>
      <c r="D31" s="201"/>
      <c r="E31" s="201"/>
      <c r="F31" s="201"/>
      <c r="G31" s="201"/>
      <c r="H31" s="88"/>
      <c r="I31" s="60" t="s">
        <v>129</v>
      </c>
    </row>
    <row r="32" spans="2:9" ht="15.75">
      <c r="B32" s="66"/>
      <c r="C32" s="61"/>
      <c r="D32" s="61"/>
      <c r="E32" s="61"/>
      <c r="F32" s="61"/>
      <c r="G32" s="67"/>
      <c r="H32" s="67"/>
      <c r="I32" s="60"/>
    </row>
    <row r="33" spans="2:8" ht="15.75">
      <c r="B33" s="87" t="s">
        <v>132</v>
      </c>
      <c r="C33" s="201"/>
      <c r="D33" s="201"/>
      <c r="E33" s="201"/>
      <c r="F33" s="201"/>
      <c r="G33" s="201"/>
      <c r="H33" s="88"/>
    </row>
    <row r="34" spans="2:8" ht="15.75">
      <c r="B34" s="66"/>
      <c r="C34" s="61"/>
      <c r="D34" s="61"/>
      <c r="E34" s="61"/>
      <c r="F34" s="61"/>
      <c r="G34" s="67"/>
      <c r="H34" s="67"/>
    </row>
    <row r="35" spans="2:8" ht="15.75">
      <c r="B35" s="86" t="s">
        <v>133</v>
      </c>
      <c r="C35" s="202"/>
      <c r="D35" s="202"/>
      <c r="E35" s="202"/>
      <c r="F35" s="57" t="s">
        <v>135</v>
      </c>
      <c r="G35" s="198"/>
      <c r="H35" s="199"/>
    </row>
    <row r="36" spans="2:8" ht="12.75">
      <c r="B36" s="19"/>
      <c r="C36" s="5"/>
      <c r="D36" s="5"/>
      <c r="E36" s="5"/>
      <c r="F36" s="5"/>
      <c r="H36" s="21"/>
    </row>
    <row r="37" spans="2:8" ht="15.75">
      <c r="B37" s="19"/>
      <c r="C37" s="58"/>
      <c r="D37" s="5"/>
      <c r="E37" s="5"/>
      <c r="F37" s="5"/>
      <c r="H37" s="21"/>
    </row>
    <row r="38" spans="2:8" ht="15">
      <c r="B38" s="19"/>
      <c r="C38" s="68"/>
      <c r="D38" s="5"/>
      <c r="E38" s="5"/>
      <c r="F38" s="5"/>
      <c r="H38" s="21"/>
    </row>
    <row r="39" spans="2:10" ht="15.75">
      <c r="B39" s="19"/>
      <c r="C39" s="58"/>
      <c r="D39" s="5"/>
      <c r="E39" s="5"/>
      <c r="F39" s="5"/>
      <c r="H39" s="21"/>
      <c r="J39" s="56"/>
    </row>
    <row r="40" spans="2:8" ht="15.75">
      <c r="B40" s="19"/>
      <c r="C40" s="58"/>
      <c r="D40" s="5"/>
      <c r="E40" s="5"/>
      <c r="F40" s="5"/>
      <c r="H40" s="21"/>
    </row>
    <row r="41" spans="2:8" ht="15.75">
      <c r="B41" s="13"/>
      <c r="C41" s="72"/>
      <c r="D41" s="72"/>
      <c r="E41" s="1"/>
      <c r="F41" s="1"/>
      <c r="G41" s="12"/>
      <c r="H41" s="73"/>
    </row>
    <row r="42" spans="2:8" ht="12.75">
      <c r="B42" s="5"/>
      <c r="C42" s="5"/>
      <c r="D42" s="5"/>
      <c r="E42" s="5"/>
      <c r="F42" s="5"/>
      <c r="H42" s="1"/>
    </row>
    <row r="43" spans="2:8" ht="12.75">
      <c r="B43" s="19"/>
      <c r="C43" s="5"/>
      <c r="D43" s="5"/>
      <c r="E43" s="5"/>
      <c r="F43" s="5"/>
      <c r="H43" s="5"/>
    </row>
    <row r="44" spans="2:8" ht="12.75">
      <c r="B44" s="5"/>
      <c r="C44" s="5"/>
      <c r="D44" s="5"/>
      <c r="E44" s="5"/>
      <c r="F44" s="5"/>
      <c r="H44" s="5"/>
    </row>
  </sheetData>
  <sheetProtection selectLockedCells="1"/>
  <mergeCells count="12">
    <mergeCell ref="F5:G5"/>
    <mergeCell ref="F7:G7"/>
    <mergeCell ref="B1:H1"/>
    <mergeCell ref="B2:H2"/>
    <mergeCell ref="B3:H3"/>
    <mergeCell ref="C7:D7"/>
    <mergeCell ref="C5:D5"/>
    <mergeCell ref="G35:H35"/>
    <mergeCell ref="C9:G9"/>
    <mergeCell ref="C31:G31"/>
    <mergeCell ref="C33:G33"/>
    <mergeCell ref="C35:E35"/>
  </mergeCells>
  <printOptions/>
  <pageMargins left="0.52" right="0.25" top="0.5" bottom="0.5" header="0.5" footer="0.5"/>
  <pageSetup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140625" style="0" bestFit="1" customWidth="1"/>
  </cols>
  <sheetData>
    <row r="1" ht="12.75">
      <c r="B1" t="s">
        <v>343</v>
      </c>
    </row>
    <row r="2" spans="1:2" ht="12.75">
      <c r="A2" t="s">
        <v>344</v>
      </c>
      <c r="B2" s="183" t="s">
        <v>364</v>
      </c>
    </row>
    <row r="3" spans="1:2" ht="12.75">
      <c r="A3" t="s">
        <v>345</v>
      </c>
      <c r="B3">
        <f>Worksheet!B9</f>
        <v>0</v>
      </c>
    </row>
    <row r="4" spans="1:3" ht="12.75">
      <c r="A4" t="s">
        <v>346</v>
      </c>
      <c r="B4" s="178">
        <f>Worksheet!D11</f>
        <v>0</v>
      </c>
      <c r="C4" t="s">
        <v>347</v>
      </c>
    </row>
    <row r="5" spans="1:3" ht="12.75">
      <c r="A5" t="s">
        <v>348</v>
      </c>
      <c r="B5" s="179">
        <f>Worksheet!E12</f>
        <v>0</v>
      </c>
      <c r="C5" t="s">
        <v>349</v>
      </c>
    </row>
    <row r="6" spans="1:2" ht="12.75">
      <c r="A6" t="s">
        <v>350</v>
      </c>
      <c r="B6" s="180">
        <f>B5/35</f>
        <v>0</v>
      </c>
    </row>
    <row r="7" spans="1:2" ht="12.75">
      <c r="A7" t="s">
        <v>351</v>
      </c>
      <c r="B7" s="180">
        <f>B6*5</f>
        <v>0</v>
      </c>
    </row>
    <row r="8" ht="12.75">
      <c r="B8" s="181"/>
    </row>
    <row r="9" ht="12.75">
      <c r="B9" s="181"/>
    </row>
    <row r="10" spans="1:2" ht="12.75">
      <c r="A10" t="s">
        <v>352</v>
      </c>
      <c r="B10" t="s">
        <v>353</v>
      </c>
    </row>
    <row r="11" ht="12.75">
      <c r="B11" s="182" t="s">
        <v>354</v>
      </c>
    </row>
    <row r="12" ht="12.75">
      <c r="B12" s="182" t="s">
        <v>355</v>
      </c>
    </row>
    <row r="13" ht="12.75">
      <c r="B13" s="182" t="s">
        <v>356</v>
      </c>
    </row>
    <row r="14" ht="12.75">
      <c r="B14" s="182" t="s">
        <v>357</v>
      </c>
    </row>
    <row r="15" ht="12.75">
      <c r="B15" s="182" t="s">
        <v>358</v>
      </c>
    </row>
    <row r="16" ht="12.75">
      <c r="B16" s="182" t="s">
        <v>359</v>
      </c>
    </row>
  </sheetData>
  <sheetProtection/>
  <hyperlinks>
    <hyperlink ref="B11" location="'Ocean Plants'!A1" display="Ocean "/>
    <hyperlink ref="B12" location="'East Coastal Plants'!A1" display="East Coastal"/>
    <hyperlink ref="B13" location="'West Coastal Plants'!A1" display="West Coastal"/>
    <hyperlink ref="B14" location="'critical area buffer and setbac'!A1" display="Criitcal area Buffer"/>
    <hyperlink ref="B15" location="'critical area buffer and setbac'!A1" display="Critical Area Setback"/>
    <hyperlink ref="B16" location="'Wetland Plants'!A1" display="Tidal Wetland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77" t="s"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177" t="s">
        <v>361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77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77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20.8515625" defaultRowHeight="12.75"/>
  <sheetData>
    <row r="1" spans="1:6" ht="18.75">
      <c r="A1" s="136" t="s">
        <v>177</v>
      </c>
      <c r="B1" s="136"/>
      <c r="C1" s="136"/>
      <c r="D1" s="136"/>
      <c r="E1" s="136"/>
      <c r="F1" s="136"/>
    </row>
    <row r="2" spans="1:6" ht="18.75">
      <c r="A2" s="136" t="s">
        <v>178</v>
      </c>
      <c r="B2" s="137"/>
      <c r="C2" s="136"/>
      <c r="D2" s="136"/>
      <c r="E2" s="136"/>
      <c r="F2" s="136"/>
    </row>
    <row r="3" spans="1:6" ht="12.75">
      <c r="A3" t="s">
        <v>179</v>
      </c>
      <c r="B3" t="s">
        <v>180</v>
      </c>
      <c r="D3" s="138" t="s">
        <v>181</v>
      </c>
      <c r="E3" s="139"/>
      <c r="F3" s="140" t="s">
        <v>182</v>
      </c>
    </row>
    <row r="4" spans="1:6" ht="12.75">
      <c r="A4" t="s">
        <v>183</v>
      </c>
      <c r="B4" t="s">
        <v>184</v>
      </c>
      <c r="D4" s="138" t="s">
        <v>185</v>
      </c>
      <c r="E4" s="139"/>
      <c r="F4" s="140" t="s">
        <v>186</v>
      </c>
    </row>
    <row r="5" spans="1:6" ht="12.75">
      <c r="A5" t="s">
        <v>187</v>
      </c>
      <c r="B5" t="s">
        <v>188</v>
      </c>
      <c r="D5" s="138" t="s">
        <v>185</v>
      </c>
      <c r="E5" s="139" t="s">
        <v>189</v>
      </c>
      <c r="F5" s="140" t="s">
        <v>190</v>
      </c>
    </row>
    <row r="6" spans="1:6" ht="12.75">
      <c r="A6" t="s">
        <v>191</v>
      </c>
      <c r="B6" t="s">
        <v>192</v>
      </c>
      <c r="D6" s="138" t="s">
        <v>181</v>
      </c>
      <c r="E6" s="139" t="s">
        <v>189</v>
      </c>
      <c r="F6" s="140" t="s">
        <v>193</v>
      </c>
    </row>
    <row r="7" spans="1:6" ht="12.75">
      <c r="A7" t="s">
        <v>194</v>
      </c>
      <c r="B7" t="s">
        <v>195</v>
      </c>
      <c r="D7" s="138" t="s">
        <v>185</v>
      </c>
      <c r="E7" s="139" t="s">
        <v>196</v>
      </c>
      <c r="F7" s="140" t="s">
        <v>197</v>
      </c>
    </row>
    <row r="8" spans="1:6" ht="12.75">
      <c r="A8" t="s">
        <v>198</v>
      </c>
      <c r="B8" t="s">
        <v>199</v>
      </c>
      <c r="C8" s="141" t="s">
        <v>200</v>
      </c>
      <c r="D8" s="138" t="s">
        <v>201</v>
      </c>
      <c r="E8" s="139" t="s">
        <v>202</v>
      </c>
      <c r="F8" s="140" t="s">
        <v>193</v>
      </c>
    </row>
    <row r="9" spans="1:6" ht="12.75">
      <c r="A9" t="s">
        <v>203</v>
      </c>
      <c r="B9" t="s">
        <v>204</v>
      </c>
      <c r="C9" s="141" t="s">
        <v>200</v>
      </c>
      <c r="D9" s="138" t="s">
        <v>201</v>
      </c>
      <c r="E9" s="139" t="s">
        <v>205</v>
      </c>
      <c r="F9" s="140" t="s">
        <v>206</v>
      </c>
    </row>
    <row r="10" spans="1:6" ht="12.75">
      <c r="A10" t="s">
        <v>207</v>
      </c>
      <c r="B10" t="s">
        <v>208</v>
      </c>
      <c r="C10" s="141" t="s">
        <v>200</v>
      </c>
      <c r="D10" s="138" t="s">
        <v>201</v>
      </c>
      <c r="E10" s="139" t="s">
        <v>209</v>
      </c>
      <c r="F10" s="140" t="s">
        <v>210</v>
      </c>
    </row>
    <row r="11" spans="1:3" ht="12.75">
      <c r="A11" t="s">
        <v>211</v>
      </c>
      <c r="B11" t="s">
        <v>212</v>
      </c>
      <c r="C11" t="s">
        <v>213</v>
      </c>
    </row>
    <row r="13" spans="1:6" ht="52.5">
      <c r="A13" s="142" t="s">
        <v>214</v>
      </c>
      <c r="B13" s="143"/>
      <c r="C13" s="143"/>
      <c r="D13" s="143"/>
      <c r="E13" s="143"/>
      <c r="F13" s="143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Ocean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Blazer</dc:creator>
  <cp:keywords/>
  <dc:description/>
  <cp:lastModifiedBy>Bill Funkhouser</cp:lastModifiedBy>
  <cp:lastPrinted>2021-03-04T14:27:48Z</cp:lastPrinted>
  <dcterms:created xsi:type="dcterms:W3CDTF">2011-02-28T15:42:45Z</dcterms:created>
  <dcterms:modified xsi:type="dcterms:W3CDTF">2022-06-10T14:40:47Z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