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7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<sst xmlns="http://schemas.openxmlformats.org/spreadsheetml/2006/main" count="135" uniqueCount="118">
  <si>
    <t>Date:</t>
  </si>
  <si>
    <t>Permit #:</t>
  </si>
  <si>
    <t>Standard Application Process</t>
  </si>
  <si>
    <t>Step 1:</t>
  </si>
  <si>
    <t>A.</t>
  </si>
  <si>
    <t>SF</t>
  </si>
  <si>
    <t>B.</t>
  </si>
  <si>
    <t>(1)  Existing (SF)</t>
  </si>
  <si>
    <t>(2) Proposed (SF)</t>
  </si>
  <si>
    <t>Driveway</t>
  </si>
  <si>
    <t>Parking</t>
  </si>
  <si>
    <t>Sidewalk/paths</t>
  </si>
  <si>
    <t xml:space="preserve">Roof </t>
  </si>
  <si>
    <t>Deck</t>
  </si>
  <si>
    <t>Pools</t>
  </si>
  <si>
    <t>Dumpster</t>
  </si>
  <si>
    <t>Water meter</t>
  </si>
  <si>
    <t>Transformer</t>
  </si>
  <si>
    <t>Light pole base</t>
  </si>
  <si>
    <t>Other</t>
  </si>
  <si>
    <t>C.</t>
  </si>
  <si>
    <t>a.</t>
  </si>
  <si>
    <t>b.</t>
  </si>
  <si>
    <t>c.</t>
  </si>
  <si>
    <t>Total Disconnected Impervious Area (SF)</t>
  </si>
  <si>
    <t>D.</t>
  </si>
  <si>
    <t xml:space="preserve">Adjusted Proposed Impervious Surface Step B (2) minus total of Step C </t>
  </si>
  <si>
    <t>E.</t>
  </si>
  <si>
    <t>Impervious (I) calculations</t>
  </si>
  <si>
    <t>Existing Impervious - Ipre</t>
  </si>
  <si>
    <t>Proposed Impervious - Ipost</t>
  </si>
  <si>
    <t>=</t>
  </si>
  <si>
    <t>Impervious Surface/Site Area</t>
  </si>
  <si>
    <t>Adjusted Proposed Impervious/Site Area</t>
  </si>
  <si>
    <t>New Development:</t>
  </si>
  <si>
    <t>Redevelopment:</t>
  </si>
  <si>
    <t>Single Lot Residential Single lot being developed SF and more than 250SF meet 10% rule with CAM Calcs.</t>
  </si>
  <si>
    <t>STEP 2:</t>
  </si>
  <si>
    <t>Redevelopment</t>
  </si>
  <si>
    <t>Lpre = (Rv) (C) (A) (.000187)</t>
  </si>
  <si>
    <t>(Rv)</t>
  </si>
  <si>
    <t xml:space="preserve">Lpre = </t>
  </si>
  <si>
    <t>Where:</t>
  </si>
  <si>
    <t>Rv = Runoff coefficient, which expresses the fraction of rainfall which is converted into runoff</t>
  </si>
  <si>
    <t>A = Area of site within the IDA (SF)</t>
  </si>
  <si>
    <t>(.000187 = Includes regional constants and unit conversions factors</t>
  </si>
  <si>
    <t xml:space="preserve">New Development </t>
  </si>
  <si>
    <t>Calculated the Predevelopment Phosphorous Pollution Load (Lpre)</t>
  </si>
  <si>
    <t>Define development category (circle)</t>
  </si>
  <si>
    <t>Lpre=</t>
  </si>
  <si>
    <t>Lpre = (.5) (A/43560)</t>
  </si>
  <si>
    <t>A = Area of the site within the Critical Area IDA ( SF)</t>
  </si>
  <si>
    <t>STEP 3:</t>
  </si>
  <si>
    <t>Calculate the Post-Development Load</t>
  </si>
  <si>
    <t>A</t>
  </si>
  <si>
    <t>Lpost = (RV) (C)  ( A) (.000187)</t>
  </si>
  <si>
    <t>Lpost = (Rv) (C) (A) (.000187)</t>
  </si>
  <si>
    <t>Lpost</t>
  </si>
  <si>
    <t>Lpost=</t>
  </si>
  <si>
    <t>Ipost = post development site imperviousness</t>
  </si>
  <si>
    <t>C = Flow-weighted mean concentration of the pollutant (total P in urban runoff) (mg/l=.3mg/l)</t>
  </si>
  <si>
    <t>STEP 4:</t>
  </si>
  <si>
    <t>Calculate the Pollutant Removal Requirements (RR)</t>
  </si>
  <si>
    <t xml:space="preserve">RR = Lpost - 10% reduction </t>
  </si>
  <si>
    <t>RR =</t>
  </si>
  <si>
    <t>Redevelop</t>
  </si>
  <si>
    <t>New</t>
  </si>
  <si>
    <t>Step 5:</t>
  </si>
  <si>
    <t xml:space="preserve">Identify Feasible Stormwater Control Measures (BMP) </t>
  </si>
  <si>
    <t xml:space="preserve">Select BMP options using the screening matrices provided in Chapter 4 of the 2000 Maryland Stormwater Design </t>
  </si>
  <si>
    <t>Manual.  Calculate the load removed for each option.</t>
  </si>
  <si>
    <t>BMP Type</t>
  </si>
  <si>
    <t>*</t>
  </si>
  <si>
    <t>BMPre</t>
  </si>
  <si>
    <t>% of Site</t>
  </si>
  <si>
    <t>LR</t>
  </si>
  <si>
    <t>Load removed LR (total)</t>
  </si>
  <si>
    <t xml:space="preserve">Pollutant Removal Requirement (RR) </t>
  </si>
  <si>
    <t>RR - LR = Lbs/yerer, Fee-in-lieu ($35,000lb per year)</t>
  </si>
  <si>
    <t>$35,000 *</t>
  </si>
  <si>
    <t>RR due</t>
  </si>
  <si>
    <t>Fee-in-lieu =</t>
  </si>
  <si>
    <t>`</t>
  </si>
  <si>
    <t>(Rv)=.05 + (.009(Ipre))</t>
  </si>
  <si>
    <t>(Completed by Town)</t>
  </si>
  <si>
    <t>Site Impervious Surface Area, Existing and Proposed</t>
  </si>
  <si>
    <t>Total Impervious surface area</t>
  </si>
  <si>
    <t>Pervious Gravel, Pavers, Asphalt (50% of Total Area)</t>
  </si>
  <si>
    <t>N/A</t>
  </si>
  <si>
    <t>Email Address:</t>
  </si>
  <si>
    <t>Project Name :</t>
  </si>
  <si>
    <t>Project Address:</t>
  </si>
  <si>
    <t>Property Owner and Contact:</t>
  </si>
  <si>
    <t xml:space="preserve">Property Owner Address: </t>
  </si>
  <si>
    <t>Phone Number:</t>
  </si>
  <si>
    <t>(Rv)=.05 + (.009(Ipost))</t>
  </si>
  <si>
    <t>Site Area within the Critical Area IDA = A</t>
  </si>
  <si>
    <t>Non-structural BMP's Applied to the Site</t>
  </si>
  <si>
    <t>Existing imperviousness greater than 15% I (go to step 2A)</t>
  </si>
  <si>
    <t>Existing imperviousness less than 15% I (go to Step 2B)</t>
  </si>
  <si>
    <t>Lpre = Average annual load of total phosphorus exported for site prior to development (lb/year)</t>
  </si>
  <si>
    <t>Ipre = predevelopment (existing) site imperviousness</t>
  </si>
  <si>
    <t>New Development and Re- Development:</t>
  </si>
  <si>
    <t>Lpost = Average annual load of total phosphorus exported for site prior to development (lb/year)</t>
  </si>
  <si>
    <t xml:space="preserve">10% Reduction Calculation = .9 * (Lpre) </t>
  </si>
  <si>
    <t>RR = Pollutant removal requirements (lbs/year of total phosphorus)</t>
  </si>
  <si>
    <t>If the load removed is equal to or greater than the Pollutant removal requirements computed in Step 4,</t>
  </si>
  <si>
    <t>than the on-site BMP complies with the 10% rule.  If not,  More BMPs are required or Fee-in-lieu as followed:</t>
  </si>
  <si>
    <t>Calculating Existing and Proposed Site Impervious</t>
  </si>
  <si>
    <t xml:space="preserve">Calculate Percent Imperviousness </t>
  </si>
  <si>
    <t>Disconnected Impervious Area (SF)</t>
  </si>
  <si>
    <t>Lpre = Average annual load of total phosphorus exported from the site prior to develop ( lbs/year)</t>
  </si>
  <si>
    <t>Lpost = average annual load of total phosphorus exported from the post-dev site (lbs/year)</t>
  </si>
  <si>
    <t>Ocean City Critical Area 10% Rule Worksheet</t>
  </si>
  <si>
    <t>0.5 = Annual total Phosphorus load from undeveloped land (lbs/acre/year)</t>
  </si>
  <si>
    <t>.000187 = Includes regional constants and unit conversions factors</t>
  </si>
  <si>
    <t>10% Reduction =</t>
  </si>
  <si>
    <t>Refer to "A User's Guide to Environmental Site Review" last revised February 2022 to Complete this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</si>
</sst>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7" fontId="1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114300</xdr:colOff>
      <xdr:row>3</xdr:row>
      <xdr:rowOff>47625</xdr:rowOff>
    </xdr:to>
    <xdr:pic>
      <xdr:nvPicPr>
        <xdr:cNvPr id="1" name="Picture 1" descr="Clean street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79">
      <selection activeCell="C88" sqref="C88"/>
    </sheetView>
  </sheetViews>
  <sheetFormatPr defaultColWidth="9.140625" defaultRowHeight="12.75"/>
  <cols>
    <col min="7" max="7" width="15.8515625" style="0" bestFit="1" customWidth="1"/>
  </cols>
  <sheetData>
    <row r="1" spans="5:8" ht="12.75">
      <c r="E1" s="2" t="s">
        <v>0</v>
      </c>
      <c r="F1" s="31"/>
      <c r="G1" s="32"/>
      <c r="H1" s="32"/>
    </row>
    <row r="2" spans="5:9" ht="12.75">
      <c r="E2" s="2" t="s">
        <v>1</v>
      </c>
      <c r="F2" s="21"/>
      <c r="G2" s="21"/>
      <c r="H2" s="22" t="s">
        <v>84</v>
      </c>
      <c r="I2" s="22"/>
    </row>
    <row r="3" spans="5:9" ht="12.75">
      <c r="E3" s="18" t="s">
        <v>90</v>
      </c>
      <c r="F3" s="32"/>
      <c r="G3" s="32"/>
      <c r="H3" s="32"/>
      <c r="I3" s="32"/>
    </row>
    <row r="4" spans="5:9" ht="12.75">
      <c r="E4" s="18" t="s">
        <v>91</v>
      </c>
      <c r="F4" s="21"/>
      <c r="G4" s="21"/>
      <c r="H4" s="21"/>
      <c r="I4" s="21"/>
    </row>
    <row r="5" spans="5:9" ht="12.75">
      <c r="E5" s="18" t="s">
        <v>92</v>
      </c>
      <c r="F5" s="21"/>
      <c r="G5" s="21"/>
      <c r="H5" s="21"/>
      <c r="I5" s="21"/>
    </row>
    <row r="6" spans="5:9" ht="12.75">
      <c r="E6" s="18" t="s">
        <v>93</v>
      </c>
      <c r="F6" s="16"/>
      <c r="G6" s="16"/>
      <c r="H6" s="16"/>
      <c r="I6" s="16"/>
    </row>
    <row r="7" spans="5:9" ht="12.75">
      <c r="E7" s="18" t="s">
        <v>89</v>
      </c>
      <c r="F7" s="21"/>
      <c r="G7" s="21"/>
      <c r="H7" s="21"/>
      <c r="I7" s="21"/>
    </row>
    <row r="8" spans="5:9" ht="12.75">
      <c r="E8" s="18" t="s">
        <v>94</v>
      </c>
      <c r="F8" s="21"/>
      <c r="G8" s="21"/>
      <c r="H8" s="21"/>
      <c r="I8" s="21"/>
    </row>
    <row r="9" spans="5:9" ht="12.75">
      <c r="E9" s="18"/>
      <c r="F9" s="17"/>
      <c r="G9" s="17"/>
      <c r="H9" s="17"/>
      <c r="I9" s="17"/>
    </row>
    <row r="10" spans="1:9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</row>
    <row r="11" spans="1:9" ht="12.75">
      <c r="A11" s="19"/>
      <c r="B11" s="19"/>
      <c r="C11" s="19"/>
      <c r="D11" s="19"/>
      <c r="E11" s="19"/>
      <c r="F11" s="19"/>
      <c r="G11" s="19"/>
      <c r="H11" s="19"/>
      <c r="I11" s="19"/>
    </row>
    <row r="12" spans="1:5" ht="12.75">
      <c r="A12" s="33" t="s">
        <v>113</v>
      </c>
      <c r="B12" s="33"/>
      <c r="C12" s="33"/>
      <c r="D12" s="33"/>
      <c r="E12" s="33"/>
    </row>
    <row r="13" spans="1:5" ht="12.75">
      <c r="A13" s="33" t="s">
        <v>2</v>
      </c>
      <c r="B13" s="33"/>
      <c r="C13" s="33"/>
      <c r="D13" s="33"/>
      <c r="E13" s="33"/>
    </row>
    <row r="14" spans="1:6" s="6" customFormat="1" ht="12.75">
      <c r="A14" s="6" t="s">
        <v>3</v>
      </c>
      <c r="B14" s="34" t="s">
        <v>108</v>
      </c>
      <c r="C14" s="34"/>
      <c r="D14" s="34"/>
      <c r="E14" s="34"/>
      <c r="F14" s="34"/>
    </row>
    <row r="16" spans="1:2" ht="12.75">
      <c r="A16" t="s">
        <v>4</v>
      </c>
      <c r="B16" t="s">
        <v>109</v>
      </c>
    </row>
    <row r="17" spans="2:9" ht="12.75">
      <c r="B17" t="s">
        <v>96</v>
      </c>
      <c r="F17" s="39">
        <v>0</v>
      </c>
      <c r="G17" s="21"/>
      <c r="H17" s="40"/>
      <c r="I17" t="s">
        <v>5</v>
      </c>
    </row>
    <row r="19" spans="1:2" ht="12.75">
      <c r="A19" t="s">
        <v>6</v>
      </c>
      <c r="B19" t="s">
        <v>85</v>
      </c>
    </row>
    <row r="20" spans="4:7" ht="12.75">
      <c r="D20" t="s">
        <v>7</v>
      </c>
      <c r="G20" t="s">
        <v>8</v>
      </c>
    </row>
    <row r="21" spans="2:9" ht="12.75">
      <c r="B21" t="s">
        <v>9</v>
      </c>
      <c r="E21" s="20"/>
      <c r="F21" s="20"/>
      <c r="H21" s="20"/>
      <c r="I21" s="20"/>
    </row>
    <row r="22" spans="2:9" ht="12.75">
      <c r="B22" t="s">
        <v>10</v>
      </c>
      <c r="E22" s="20"/>
      <c r="F22" s="20"/>
      <c r="H22" s="20"/>
      <c r="I22" s="20"/>
    </row>
    <row r="23" spans="2:9" ht="12.75">
      <c r="B23" t="s">
        <v>11</v>
      </c>
      <c r="E23" s="20"/>
      <c r="F23" s="20"/>
      <c r="H23" s="20"/>
      <c r="I23" s="20"/>
    </row>
    <row r="24" spans="2:9" ht="12.75">
      <c r="B24" t="s">
        <v>12</v>
      </c>
      <c r="E24" s="20"/>
      <c r="F24" s="20"/>
      <c r="H24" s="20"/>
      <c r="I24" s="20"/>
    </row>
    <row r="25" spans="2:9" ht="12.75">
      <c r="B25" t="s">
        <v>13</v>
      </c>
      <c r="E25" s="20"/>
      <c r="F25" s="20"/>
      <c r="H25" s="20"/>
      <c r="I25" s="20"/>
    </row>
    <row r="26" spans="2:9" ht="12.75">
      <c r="B26" t="s">
        <v>14</v>
      </c>
      <c r="E26" s="20"/>
      <c r="F26" s="20"/>
      <c r="H26" s="20"/>
      <c r="I26" s="20"/>
    </row>
    <row r="27" spans="2:9" ht="12.75">
      <c r="B27" t="s">
        <v>15</v>
      </c>
      <c r="E27" s="20"/>
      <c r="F27" s="20"/>
      <c r="H27" s="20"/>
      <c r="I27" s="20"/>
    </row>
    <row r="28" spans="2:9" ht="12.75">
      <c r="B28" t="s">
        <v>16</v>
      </c>
      <c r="E28" s="20"/>
      <c r="F28" s="20"/>
      <c r="H28" s="20"/>
      <c r="I28" s="20"/>
    </row>
    <row r="29" spans="2:9" ht="12.75">
      <c r="B29" t="s">
        <v>17</v>
      </c>
      <c r="E29" s="20"/>
      <c r="F29" s="20"/>
      <c r="H29" s="20"/>
      <c r="I29" s="20"/>
    </row>
    <row r="30" spans="2:9" ht="12.75">
      <c r="B30" t="s">
        <v>18</v>
      </c>
      <c r="E30" s="20"/>
      <c r="F30" s="20"/>
      <c r="H30" s="20"/>
      <c r="I30" s="20"/>
    </row>
    <row r="31" spans="2:9" ht="12.75">
      <c r="B31" t="s">
        <v>19</v>
      </c>
      <c r="E31" s="20"/>
      <c r="F31" s="20"/>
      <c r="H31" s="20">
        <v>200</v>
      </c>
      <c r="I31" s="20"/>
    </row>
    <row r="32" spans="2:9" ht="12.75">
      <c r="B32" s="23" t="s">
        <v>87</v>
      </c>
      <c r="C32" s="23"/>
      <c r="D32" s="23"/>
      <c r="E32" s="20"/>
      <c r="F32" s="20"/>
      <c r="H32" s="24" t="s">
        <v>88</v>
      </c>
      <c r="I32" s="25"/>
    </row>
    <row r="33" spans="2:9" ht="12.75">
      <c r="B33" s="23"/>
      <c r="C33" s="23"/>
      <c r="D33" s="23"/>
      <c r="E33" s="20"/>
      <c r="F33" s="20"/>
      <c r="H33" s="26"/>
      <c r="I33" s="27"/>
    </row>
    <row r="35" spans="2:9" ht="12.75">
      <c r="B35" t="s">
        <v>86</v>
      </c>
      <c r="E35" s="35">
        <f>SUM(E21:F33)</f>
        <v>0</v>
      </c>
      <c r="F35" s="36"/>
      <c r="H35" s="37"/>
      <c r="I35" s="38"/>
    </row>
    <row r="37" spans="1:10" ht="12.75">
      <c r="A37" t="s">
        <v>20</v>
      </c>
      <c r="B37" s="34" t="s">
        <v>97</v>
      </c>
      <c r="C37" s="33"/>
      <c r="D37" s="33"/>
      <c r="E37" s="33"/>
      <c r="G37" s="33" t="s">
        <v>110</v>
      </c>
      <c r="H37" s="33"/>
      <c r="I37" s="33"/>
      <c r="J37" s="33"/>
    </row>
    <row r="38" spans="1:10" ht="12.75">
      <c r="A38" s="2" t="s">
        <v>21</v>
      </c>
      <c r="B38" s="45"/>
      <c r="C38" s="45"/>
      <c r="D38" s="45"/>
      <c r="E38" s="45"/>
      <c r="G38" s="20"/>
      <c r="H38" s="20"/>
      <c r="I38" s="20"/>
      <c r="J38" s="20"/>
    </row>
    <row r="39" spans="1:10" ht="12.75">
      <c r="A39" s="2" t="s">
        <v>22</v>
      </c>
      <c r="B39" s="45"/>
      <c r="C39" s="45"/>
      <c r="D39" s="45"/>
      <c r="E39" s="45"/>
      <c r="G39" s="20"/>
      <c r="H39" s="20"/>
      <c r="I39" s="20"/>
      <c r="J39" s="20"/>
    </row>
    <row r="40" spans="1:10" ht="12.75">
      <c r="A40" s="2" t="s">
        <v>23</v>
      </c>
      <c r="B40" s="45"/>
      <c r="C40" s="45"/>
      <c r="D40" s="45"/>
      <c r="E40" s="45"/>
      <c r="G40" s="20"/>
      <c r="H40" s="20"/>
      <c r="I40" s="20"/>
      <c r="J40" s="20"/>
    </row>
    <row r="41" spans="4:10" ht="12.75">
      <c r="D41" s="33" t="s">
        <v>24</v>
      </c>
      <c r="E41" s="33"/>
      <c r="F41" s="33"/>
      <c r="G41" s="33"/>
      <c r="H41" s="39">
        <f>SUM(G38:J40)</f>
        <v>0</v>
      </c>
      <c r="I41" s="21"/>
      <c r="J41" s="40"/>
    </row>
    <row r="43" spans="1:10" ht="12.75">
      <c r="A43" s="3" t="s">
        <v>25</v>
      </c>
      <c r="B43" s="33" t="s">
        <v>26</v>
      </c>
      <c r="C43" s="33"/>
      <c r="D43" s="33"/>
      <c r="E43" s="33"/>
      <c r="F43" s="33"/>
      <c r="G43" s="33"/>
      <c r="H43" s="47"/>
      <c r="I43" s="37">
        <f>H35-H41</f>
        <v>0</v>
      </c>
      <c r="J43" s="38"/>
    </row>
    <row r="45" spans="1:4" ht="12.75">
      <c r="A45" t="s">
        <v>27</v>
      </c>
      <c r="B45" s="33" t="s">
        <v>28</v>
      </c>
      <c r="C45" s="33"/>
      <c r="D45" s="33"/>
    </row>
    <row r="46" spans="2:6" ht="12.75">
      <c r="B46" t="s">
        <v>29</v>
      </c>
      <c r="E46" t="str">
        <f>E48</f>
        <v>=</v>
      </c>
      <c r="F46" t="s">
        <v>32</v>
      </c>
    </row>
    <row r="47" spans="6:8" ht="12.75">
      <c r="F47" s="42" t="e">
        <f>E35/F17*100</f>
        <v>#DIV/0!</v>
      </c>
      <c r="G47" s="43"/>
      <c r="H47" s="44"/>
    </row>
    <row r="48" spans="2:6" ht="12.75">
      <c r="B48" t="s">
        <v>30</v>
      </c>
      <c r="E48" t="s">
        <v>31</v>
      </c>
      <c r="F48" t="s">
        <v>33</v>
      </c>
    </row>
    <row r="49" spans="6:8" ht="12.75">
      <c r="F49" s="42" t="e">
        <f>I43/F17*100</f>
        <v>#DIV/0!</v>
      </c>
      <c r="G49" s="43"/>
      <c r="H49" s="44"/>
    </row>
    <row r="50" ht="12.75">
      <c r="A50" t="s">
        <v>48</v>
      </c>
    </row>
    <row r="51" spans="1:4" ht="12.75">
      <c r="A51">
        <v>1</v>
      </c>
      <c r="B51" s="41" t="s">
        <v>35</v>
      </c>
      <c r="C51" s="41"/>
      <c r="D51" t="s">
        <v>98</v>
      </c>
    </row>
    <row r="52" spans="1:4" ht="12.75">
      <c r="A52">
        <v>2</v>
      </c>
      <c r="B52" s="41" t="s">
        <v>34</v>
      </c>
      <c r="C52" s="41"/>
      <c r="D52" t="s">
        <v>99</v>
      </c>
    </row>
    <row r="53" spans="1:11" ht="12.75">
      <c r="A53">
        <v>3</v>
      </c>
      <c r="B53" s="41" t="s">
        <v>36</v>
      </c>
      <c r="C53" s="41"/>
      <c r="D53" s="41"/>
      <c r="E53" s="41"/>
      <c r="F53" s="41"/>
      <c r="G53" s="41"/>
      <c r="H53" s="41"/>
      <c r="I53" s="41"/>
      <c r="J53" s="41"/>
      <c r="K53" s="41"/>
    </row>
    <row r="55" spans="1:10" s="4" customFormat="1" ht="12.75">
      <c r="A55" s="4" t="s">
        <v>37</v>
      </c>
      <c r="B55" s="29" t="s">
        <v>47</v>
      </c>
      <c r="C55" s="29"/>
      <c r="D55" s="29"/>
      <c r="E55" s="29"/>
      <c r="F55" s="29"/>
      <c r="G55" s="29"/>
      <c r="H55" s="29"/>
      <c r="I55" s="29"/>
      <c r="J55" s="29"/>
    </row>
    <row r="56" spans="1:4" s="6" customFormat="1" ht="12.75">
      <c r="A56" s="6" t="s">
        <v>4</v>
      </c>
      <c r="B56" s="30" t="s">
        <v>38</v>
      </c>
      <c r="C56" s="30"/>
      <c r="D56" s="7"/>
    </row>
    <row r="57" spans="2:4" s="6" customFormat="1" ht="12.75">
      <c r="B57" s="30" t="s">
        <v>39</v>
      </c>
      <c r="C57" s="30"/>
      <c r="D57" s="30"/>
    </row>
    <row r="59" spans="2:6" ht="12.75">
      <c r="B59" t="s">
        <v>83</v>
      </c>
      <c r="E59" t="s">
        <v>40</v>
      </c>
      <c r="F59" s="5" t="e">
        <f>0.05+(0.009*F47)</f>
        <v>#DIV/0!</v>
      </c>
    </row>
    <row r="61" spans="2:3" ht="12.75">
      <c r="B61" t="s">
        <v>41</v>
      </c>
      <c r="C61" s="5" t="e">
        <f>F59*0.3*F17*0.000187</f>
        <v>#DIV/0!</v>
      </c>
    </row>
    <row r="63" spans="1:2" ht="12.75">
      <c r="A63" t="s">
        <v>42</v>
      </c>
      <c r="B63" t="s">
        <v>100</v>
      </c>
    </row>
    <row r="64" ht="12.75">
      <c r="B64" t="s">
        <v>43</v>
      </c>
    </row>
    <row r="65" ht="12.75">
      <c r="B65" t="s">
        <v>101</v>
      </c>
    </row>
    <row r="66" ht="12.75">
      <c r="B66" t="s">
        <v>60</v>
      </c>
    </row>
    <row r="67" ht="12.75">
      <c r="B67" t="s">
        <v>44</v>
      </c>
    </row>
    <row r="68" ht="12.75">
      <c r="B68" t="s">
        <v>45</v>
      </c>
    </row>
    <row r="70" spans="1:2" ht="12.75">
      <c r="A70" t="s">
        <v>6</v>
      </c>
      <c r="B70" t="s">
        <v>46</v>
      </c>
    </row>
    <row r="72" ht="12.75">
      <c r="B72" t="s">
        <v>50</v>
      </c>
    </row>
    <row r="74" spans="2:3" ht="12.75">
      <c r="B74" t="s">
        <v>49</v>
      </c>
      <c r="C74" s="5">
        <f>0.5*(F17/43560)</f>
        <v>0</v>
      </c>
    </row>
    <row r="76" spans="1:2" ht="12.75">
      <c r="A76" t="s">
        <v>42</v>
      </c>
      <c r="B76" t="s">
        <v>100</v>
      </c>
    </row>
    <row r="77" ht="12.75">
      <c r="B77" t="s">
        <v>114</v>
      </c>
    </row>
    <row r="78" ht="12.75">
      <c r="B78" t="s">
        <v>51</v>
      </c>
    </row>
    <row r="80" spans="1:7" s="4" customFormat="1" ht="12.75">
      <c r="A80" s="4" t="s">
        <v>52</v>
      </c>
      <c r="B80" s="29" t="s">
        <v>53</v>
      </c>
      <c r="C80" s="29"/>
      <c r="D80" s="29"/>
      <c r="E80" s="29"/>
      <c r="F80" s="29"/>
      <c r="G80" s="29"/>
    </row>
    <row r="81" spans="1:2" ht="12.75">
      <c r="A81" t="s">
        <v>54</v>
      </c>
      <c r="B81" t="s">
        <v>102</v>
      </c>
    </row>
    <row r="82" ht="12.75">
      <c r="B82" t="s">
        <v>55</v>
      </c>
    </row>
    <row r="84" spans="2:6" ht="12.75">
      <c r="B84" t="s">
        <v>95</v>
      </c>
      <c r="E84" t="s">
        <v>40</v>
      </c>
      <c r="F84" s="5" t="e">
        <f>0.05+(0.009*F49)</f>
        <v>#DIV/0!</v>
      </c>
    </row>
    <row r="86" ht="12.75">
      <c r="B86" t="s">
        <v>56</v>
      </c>
    </row>
    <row r="88" spans="2:3" ht="12.75">
      <c r="B88" t="s">
        <v>58</v>
      </c>
      <c r="C88" s="5" t="e">
        <f>F84*0.3*F17*0.000187</f>
        <v>#DIV/0!</v>
      </c>
    </row>
    <row r="90" spans="1:2" ht="12.75">
      <c r="A90" t="s">
        <v>42</v>
      </c>
      <c r="B90" t="s">
        <v>103</v>
      </c>
    </row>
    <row r="91" ht="12.75">
      <c r="B91" t="s">
        <v>43</v>
      </c>
    </row>
    <row r="92" ht="12.75">
      <c r="B92" t="s">
        <v>59</v>
      </c>
    </row>
    <row r="93" ht="12.75">
      <c r="B93" t="s">
        <v>60</v>
      </c>
    </row>
    <row r="94" ht="12.75">
      <c r="B94" t="s">
        <v>44</v>
      </c>
    </row>
    <row r="95" ht="12.75">
      <c r="B95" t="s">
        <v>115</v>
      </c>
    </row>
    <row r="97" spans="1:9" s="4" customFormat="1" ht="12.75">
      <c r="A97" s="4" t="s">
        <v>61</v>
      </c>
      <c r="B97" s="29" t="s">
        <v>62</v>
      </c>
      <c r="C97" s="29"/>
      <c r="D97" s="29"/>
      <c r="E97" s="29"/>
      <c r="F97" s="29"/>
      <c r="G97" s="29"/>
      <c r="H97" s="29"/>
      <c r="I97" s="29"/>
    </row>
    <row r="98" spans="2:9" ht="12.75">
      <c r="B98" t="s">
        <v>65</v>
      </c>
      <c r="C98" t="s">
        <v>104</v>
      </c>
      <c r="G98" s="8" t="s">
        <v>116</v>
      </c>
      <c r="I98" s="5" t="e">
        <f>C61*0.9</f>
        <v>#DIV/0!</v>
      </c>
    </row>
    <row r="99" spans="3:9" ht="12.75">
      <c r="C99" t="s">
        <v>63</v>
      </c>
      <c r="G99" t="s">
        <v>64</v>
      </c>
      <c r="I99" s="5" t="e">
        <f>C88-I98</f>
        <v>#DIV/0!</v>
      </c>
    </row>
    <row r="100" ht="12.75">
      <c r="I100" s="9"/>
    </row>
    <row r="101" spans="2:9" ht="12.75">
      <c r="B101" t="s">
        <v>66</v>
      </c>
      <c r="C101" t="s">
        <v>104</v>
      </c>
      <c r="G101" s="8" t="s">
        <v>116</v>
      </c>
      <c r="I101" s="5">
        <f>C74*0.9</f>
        <v>0</v>
      </c>
    </row>
    <row r="102" spans="3:9" ht="12.75">
      <c r="C102" t="s">
        <v>63</v>
      </c>
      <c r="G102" t="s">
        <v>64</v>
      </c>
      <c r="I102" s="5" t="e">
        <f>C88-I101</f>
        <v>#DIV/0!</v>
      </c>
    </row>
    <row r="104" spans="1:2" ht="12.75">
      <c r="A104" t="s">
        <v>42</v>
      </c>
      <c r="B104" t="s">
        <v>105</v>
      </c>
    </row>
    <row r="105" ht="12.75">
      <c r="B105" t="s">
        <v>112</v>
      </c>
    </row>
    <row r="106" ht="12.75">
      <c r="B106" t="s">
        <v>111</v>
      </c>
    </row>
    <row r="113" spans="1:8" s="4" customFormat="1" ht="12.75">
      <c r="A113" s="4" t="s">
        <v>67</v>
      </c>
      <c r="B113" s="29" t="s">
        <v>68</v>
      </c>
      <c r="C113" s="29"/>
      <c r="D113" s="29"/>
      <c r="E113" s="29"/>
      <c r="F113" s="29"/>
      <c r="G113" s="29"/>
      <c r="H113" s="29"/>
    </row>
    <row r="115" ht="12.75">
      <c r="A115" t="s">
        <v>69</v>
      </c>
    </row>
    <row r="116" ht="12.75">
      <c r="A116" t="s">
        <v>70</v>
      </c>
    </row>
    <row r="118" spans="1:10" s="1" customFormat="1" ht="12.75">
      <c r="A118" s="1" t="s">
        <v>71</v>
      </c>
      <c r="B118" s="10"/>
      <c r="C118" s="1" t="s">
        <v>57</v>
      </c>
      <c r="D118" s="1" t="s">
        <v>72</v>
      </c>
      <c r="E118" s="1" t="s">
        <v>73</v>
      </c>
      <c r="F118" s="1" t="s">
        <v>72</v>
      </c>
      <c r="G118" s="1" t="s">
        <v>74</v>
      </c>
      <c r="H118" s="1" t="s">
        <v>31</v>
      </c>
      <c r="I118" s="1" t="s">
        <v>75</v>
      </c>
      <c r="J118" s="10"/>
    </row>
    <row r="119" spans="1:10" ht="12.75">
      <c r="A119" s="15"/>
      <c r="B119" s="9"/>
      <c r="C119" s="15"/>
      <c r="D119" s="9"/>
      <c r="E119" s="15"/>
      <c r="F119" s="9"/>
      <c r="G119" s="15"/>
      <c r="H119" s="9"/>
      <c r="I119" s="11">
        <f>C119*E119*G119</f>
        <v>0</v>
      </c>
      <c r="J119" s="9"/>
    </row>
    <row r="120" spans="1:10" ht="12.75">
      <c r="A120" s="15"/>
      <c r="B120" s="9"/>
      <c r="C120" s="15"/>
      <c r="D120" s="9"/>
      <c r="E120" s="15"/>
      <c r="F120" s="9"/>
      <c r="G120" s="15"/>
      <c r="H120" s="9"/>
      <c r="I120" s="11">
        <f aca="true" t="shared" si="0" ref="I120:I126">C120*E120*G120</f>
        <v>0</v>
      </c>
      <c r="J120" s="9"/>
    </row>
    <row r="121" spans="1:10" ht="12.75">
      <c r="A121" s="15"/>
      <c r="B121" s="9"/>
      <c r="C121" s="15"/>
      <c r="D121" s="9"/>
      <c r="E121" s="15"/>
      <c r="F121" s="9"/>
      <c r="G121" s="15"/>
      <c r="H121" s="9"/>
      <c r="I121" s="11">
        <f t="shared" si="0"/>
        <v>0</v>
      </c>
      <c r="J121" s="9"/>
    </row>
    <row r="122" spans="1:10" ht="12.75">
      <c r="A122" s="15"/>
      <c r="B122" s="9"/>
      <c r="C122" s="15"/>
      <c r="D122" s="9" t="s">
        <v>82</v>
      </c>
      <c r="E122" s="15"/>
      <c r="F122" s="9"/>
      <c r="G122" s="15"/>
      <c r="H122" s="9"/>
      <c r="I122" s="11">
        <f t="shared" si="0"/>
        <v>0</v>
      </c>
      <c r="J122" s="9"/>
    </row>
    <row r="123" spans="1:10" ht="12.75">
      <c r="A123" s="15"/>
      <c r="B123" s="9"/>
      <c r="C123" s="15"/>
      <c r="D123" s="9"/>
      <c r="E123" s="15"/>
      <c r="F123" s="9"/>
      <c r="G123" s="15"/>
      <c r="H123" s="9"/>
      <c r="I123" s="11">
        <f t="shared" si="0"/>
        <v>0</v>
      </c>
      <c r="J123" s="9"/>
    </row>
    <row r="124" spans="1:10" ht="12.75">
      <c r="A124" s="15"/>
      <c r="B124" s="9"/>
      <c r="C124" s="15"/>
      <c r="D124" s="9"/>
      <c r="E124" s="15"/>
      <c r="F124" s="9"/>
      <c r="G124" s="15"/>
      <c r="H124" s="9"/>
      <c r="I124" s="11">
        <f t="shared" si="0"/>
        <v>0</v>
      </c>
      <c r="J124" s="9"/>
    </row>
    <row r="125" spans="1:10" ht="12.75">
      <c r="A125" s="15"/>
      <c r="B125" s="9"/>
      <c r="C125" s="15"/>
      <c r="D125" s="9"/>
      <c r="E125" s="15"/>
      <c r="F125" s="9"/>
      <c r="G125" s="15"/>
      <c r="H125" s="9"/>
      <c r="I125" s="11">
        <f t="shared" si="0"/>
        <v>0</v>
      </c>
      <c r="J125" s="9"/>
    </row>
    <row r="126" spans="1:10" ht="12.75">
      <c r="A126" s="15"/>
      <c r="B126" s="9"/>
      <c r="C126" s="15"/>
      <c r="D126" s="9"/>
      <c r="E126" s="15"/>
      <c r="F126" s="9"/>
      <c r="G126" s="15"/>
      <c r="H126" s="9"/>
      <c r="I126" s="11">
        <f t="shared" si="0"/>
        <v>0</v>
      </c>
      <c r="J126" s="9"/>
    </row>
    <row r="127" spans="2:10" ht="12.75">
      <c r="B127" s="9"/>
      <c r="C127" s="12"/>
      <c r="D127" s="9"/>
      <c r="F127" s="9"/>
      <c r="H127" s="9"/>
      <c r="J127" s="9"/>
    </row>
    <row r="128" spans="1:9" ht="12.75">
      <c r="A128" s="28" t="s">
        <v>76</v>
      </c>
      <c r="B128" s="28"/>
      <c r="C128" s="28"/>
      <c r="D128" s="28"/>
      <c r="E128" s="28"/>
      <c r="F128" s="28"/>
      <c r="G128" s="28"/>
      <c r="H128" s="9"/>
      <c r="I128" s="5">
        <f>SUM(I119:I127)</f>
        <v>0</v>
      </c>
    </row>
    <row r="129" spans="1:9" ht="12.75">
      <c r="A129" s="28" t="s">
        <v>77</v>
      </c>
      <c r="B129" s="28"/>
      <c r="C129" s="28"/>
      <c r="D129" s="28"/>
      <c r="E129" s="28"/>
      <c r="F129" s="28"/>
      <c r="G129" s="28"/>
      <c r="I129" s="5" t="e">
        <f>I99</f>
        <v>#DIV/0!</v>
      </c>
    </row>
    <row r="131" ht="12.75">
      <c r="A131" t="s">
        <v>106</v>
      </c>
    </row>
    <row r="132" ht="12.75">
      <c r="A132" t="s">
        <v>107</v>
      </c>
    </row>
    <row r="134" spans="1:7" ht="12.75">
      <c r="A134" t="s">
        <v>78</v>
      </c>
      <c r="F134" t="s">
        <v>80</v>
      </c>
      <c r="G134" s="5" t="e">
        <f>(I129-I128)</f>
        <v>#DIV/0!</v>
      </c>
    </row>
    <row r="135" spans="1:7" ht="12.75">
      <c r="A135" s="13"/>
      <c r="B135" t="s">
        <v>79</v>
      </c>
      <c r="C135" t="s">
        <v>80</v>
      </c>
      <c r="E135" t="s">
        <v>81</v>
      </c>
      <c r="G135" s="14" t="e">
        <f>IF(G134&gt;0,G134*35000,0)</f>
        <v>#DIV/0!</v>
      </c>
    </row>
  </sheetData>
  <sheetProtection/>
  <mergeCells count="67">
    <mergeCell ref="B43:H43"/>
    <mergeCell ref="G40:J40"/>
    <mergeCell ref="H29:I29"/>
    <mergeCell ref="H30:I30"/>
    <mergeCell ref="H31:I31"/>
    <mergeCell ref="B39:E39"/>
    <mergeCell ref="B40:E40"/>
    <mergeCell ref="G38:J38"/>
    <mergeCell ref="A10:I10"/>
    <mergeCell ref="D41:G41"/>
    <mergeCell ref="H41:J41"/>
    <mergeCell ref="B37:E37"/>
    <mergeCell ref="G37:J37"/>
    <mergeCell ref="E30:F30"/>
    <mergeCell ref="E31:F31"/>
    <mergeCell ref="H23:I23"/>
    <mergeCell ref="H24:I24"/>
    <mergeCell ref="E26:F26"/>
    <mergeCell ref="B53:K53"/>
    <mergeCell ref="F47:H47"/>
    <mergeCell ref="F49:H49"/>
    <mergeCell ref="B51:C51"/>
    <mergeCell ref="B52:C52"/>
    <mergeCell ref="B38:E38"/>
    <mergeCell ref="G39:J39"/>
    <mergeCell ref="I43:J43"/>
    <mergeCell ref="B45:D45"/>
    <mergeCell ref="B14:F14"/>
    <mergeCell ref="H25:I25"/>
    <mergeCell ref="H26:I26"/>
    <mergeCell ref="E35:F35"/>
    <mergeCell ref="H35:I35"/>
    <mergeCell ref="F17:H17"/>
    <mergeCell ref="H27:I27"/>
    <mergeCell ref="H28:I28"/>
    <mergeCell ref="E25:F25"/>
    <mergeCell ref="E24:F24"/>
    <mergeCell ref="B80:G80"/>
    <mergeCell ref="E27:F27"/>
    <mergeCell ref="E28:F28"/>
    <mergeCell ref="H21:I21"/>
    <mergeCell ref="H22:I22"/>
    <mergeCell ref="F1:H1"/>
    <mergeCell ref="F3:I3"/>
    <mergeCell ref="F4:I4"/>
    <mergeCell ref="A12:E12"/>
    <mergeCell ref="A13:E13"/>
    <mergeCell ref="E23:F23"/>
    <mergeCell ref="E21:F21"/>
    <mergeCell ref="A129:G129"/>
    <mergeCell ref="B97:I97"/>
    <mergeCell ref="B113:H113"/>
    <mergeCell ref="A128:G128"/>
    <mergeCell ref="B56:C56"/>
    <mergeCell ref="B57:D57"/>
    <mergeCell ref="E29:F29"/>
    <mergeCell ref="B55:J55"/>
    <mergeCell ref="E32:F32"/>
    <mergeCell ref="E33:F33"/>
    <mergeCell ref="F2:G2"/>
    <mergeCell ref="H2:I2"/>
    <mergeCell ref="B32:D33"/>
    <mergeCell ref="H32:I33"/>
    <mergeCell ref="F5:I5"/>
    <mergeCell ref="F7:I7"/>
    <mergeCell ref="F8:I8"/>
    <mergeCell ref="E22:F22"/>
  </mergeCells>
  <printOptions/>
  <pageMargins left="0.5" right="0.25" top="0.5" bottom="0.5" header="0.5" footer="0.5"/>
  <pageSetup horizontalDpi="600" verticalDpi="600" orientation="portrait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Ocean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Blazer</dc:creator>
  <cp:keywords/>
  <dc:description/>
  <cp:lastModifiedBy>Bill</cp:lastModifiedBy>
  <cp:lastPrinted>2022-02-01T19:37:00Z</cp:lastPrinted>
  <dcterms:created xsi:type="dcterms:W3CDTF">2011-03-10T21:00:15Z</dcterms:created>
  <dcterms:modified xsi:type="dcterms:W3CDTF">2022-11-02T12:15:48Z</dcterms:modified>
  <cp:category/>
  <cp:version/>
  <cp:contentType/>
  <cp:contentStatus/>
</cp:coreProperties>
</file>